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Forecast FY 2018\"/>
    </mc:Choice>
  </mc:AlternateContent>
  <workbookProtection workbookPassword="9353" lockStructure="1"/>
  <bookViews>
    <workbookView xWindow="0" yWindow="0" windowWidth="23040" windowHeight="9408"/>
  </bookViews>
  <sheets>
    <sheet name="forecast" sheetId="1" r:id="rId1"/>
  </sheets>
  <definedNames>
    <definedName name="_xlnm.Print_Titles" localSheetId="0">forecast!$8:$10</definedName>
  </definedNames>
  <calcPr calcId="152511"/>
</workbook>
</file>

<file path=xl/calcChain.xml><?xml version="1.0" encoding="utf-8"?>
<calcChain xmlns="http://schemas.openxmlformats.org/spreadsheetml/2006/main">
  <c r="K85" i="1" l="1"/>
  <c r="J85" i="1"/>
  <c r="I85" i="1"/>
  <c r="H85" i="1"/>
  <c r="K81" i="1"/>
  <c r="K82" i="1"/>
  <c r="K83" i="1"/>
  <c r="K80" i="1"/>
  <c r="K75" i="1"/>
  <c r="K76" i="1"/>
  <c r="K77" i="1"/>
  <c r="K78" i="1"/>
  <c r="K74" i="1"/>
  <c r="K73" i="1"/>
  <c r="J75" i="1"/>
  <c r="J76" i="1"/>
  <c r="J77" i="1"/>
  <c r="J78" i="1"/>
  <c r="J80" i="1"/>
  <c r="J81" i="1"/>
  <c r="J82" i="1"/>
  <c r="J83" i="1"/>
  <c r="J84" i="1"/>
  <c r="J74" i="1"/>
  <c r="I81" i="1"/>
  <c r="I82" i="1"/>
  <c r="I83" i="1"/>
  <c r="I80" i="1"/>
  <c r="J73" i="1"/>
  <c r="I75" i="1"/>
  <c r="I76" i="1"/>
  <c r="I77" i="1"/>
  <c r="I78" i="1"/>
  <c r="I74" i="1"/>
  <c r="I73" i="1"/>
  <c r="G85" i="1"/>
  <c r="F85" i="1"/>
  <c r="E85" i="1"/>
  <c r="D85" i="1"/>
  <c r="C85" i="1"/>
  <c r="F83" i="1"/>
  <c r="H75" i="1"/>
  <c r="H76" i="1"/>
  <c r="H77" i="1"/>
  <c r="H78" i="1"/>
  <c r="H80" i="1"/>
  <c r="H81" i="1"/>
  <c r="H82" i="1"/>
  <c r="H74" i="1"/>
  <c r="H73" i="1"/>
  <c r="K97" i="1"/>
  <c r="K98" i="1"/>
  <c r="K99" i="1"/>
  <c r="K100" i="1"/>
  <c r="K101" i="1"/>
  <c r="K102" i="1"/>
  <c r="K96" i="1"/>
  <c r="I96" i="1"/>
  <c r="J96" i="1" s="1"/>
  <c r="I97" i="1"/>
  <c r="J97" i="1"/>
  <c r="I98" i="1"/>
  <c r="J98" i="1" s="1"/>
  <c r="I99" i="1"/>
  <c r="J99" i="1"/>
  <c r="I100" i="1"/>
  <c r="J100" i="1" s="1"/>
  <c r="I101" i="1"/>
  <c r="J101" i="1"/>
  <c r="I102" i="1"/>
  <c r="J102" i="1" s="1"/>
  <c r="H97" i="1"/>
  <c r="H98" i="1"/>
  <c r="H99" i="1"/>
  <c r="H100" i="1"/>
  <c r="H101" i="1"/>
  <c r="H102" i="1"/>
  <c r="H96" i="1"/>
  <c r="G101" i="1"/>
  <c r="G15" i="1"/>
  <c r="G12" i="1"/>
  <c r="C76" i="1"/>
  <c r="D76" i="1"/>
  <c r="E76" i="1"/>
  <c r="K21" i="1" l="1"/>
  <c r="J21" i="1"/>
  <c r="I21" i="1"/>
  <c r="K22" i="1"/>
  <c r="K24" i="1"/>
  <c r="J22" i="1"/>
  <c r="J23" i="1"/>
  <c r="K23" i="1" s="1"/>
  <c r="J24" i="1"/>
  <c r="J25" i="1"/>
  <c r="K25" i="1" s="1"/>
  <c r="I22" i="1"/>
  <c r="I24" i="1"/>
  <c r="I25" i="1"/>
  <c r="K70" i="1"/>
  <c r="K69" i="1"/>
  <c r="K68" i="1"/>
  <c r="I68" i="1"/>
  <c r="J68" i="1"/>
  <c r="H68" i="1"/>
  <c r="K37" i="1"/>
  <c r="K36" i="1"/>
  <c r="K34" i="1"/>
  <c r="J36" i="1"/>
  <c r="J37" i="1"/>
  <c r="I37" i="1"/>
  <c r="I36" i="1"/>
  <c r="J34" i="1"/>
  <c r="I34" i="1"/>
  <c r="K33" i="1"/>
  <c r="J33" i="1"/>
  <c r="I33" i="1"/>
  <c r="H33" i="1"/>
  <c r="K15" i="1"/>
  <c r="K14" i="1"/>
  <c r="J14" i="1"/>
  <c r="I14" i="1"/>
  <c r="H12" i="1"/>
  <c r="I12" i="1" s="1"/>
  <c r="J12" i="1" s="1"/>
  <c r="K12" i="1" s="1"/>
  <c r="G33" i="1" l="1"/>
  <c r="G14" i="1"/>
  <c r="K66" i="1" l="1"/>
  <c r="I66" i="1"/>
  <c r="J66" i="1"/>
  <c r="H66" i="1"/>
  <c r="G66" i="1"/>
  <c r="F66" i="1"/>
  <c r="D66" i="1"/>
  <c r="E66" i="1"/>
  <c r="C66" i="1"/>
  <c r="B66" i="1"/>
  <c r="F33" i="1"/>
  <c r="F15" i="1"/>
  <c r="F34" i="1"/>
  <c r="H27" i="1" l="1"/>
  <c r="I27" i="1"/>
  <c r="J27" i="1"/>
  <c r="K27" i="1"/>
  <c r="G27" i="1"/>
  <c r="C27" i="1"/>
  <c r="D27" i="1"/>
  <c r="E27" i="1"/>
  <c r="F27" i="1"/>
  <c r="B27" i="1"/>
  <c r="B131" i="1" s="1"/>
  <c r="D128" i="1"/>
  <c r="E128" i="1"/>
  <c r="F128" i="1"/>
  <c r="G128" i="1"/>
  <c r="H128" i="1"/>
  <c r="I128" i="1"/>
  <c r="J128" i="1"/>
  <c r="K128" i="1"/>
  <c r="C128" i="1"/>
  <c r="D127" i="1"/>
  <c r="E127" i="1"/>
  <c r="F127" i="1"/>
  <c r="G127" i="1"/>
  <c r="H127" i="1"/>
  <c r="I127" i="1"/>
  <c r="J127" i="1"/>
  <c r="K127" i="1"/>
  <c r="C127" i="1"/>
  <c r="E16" i="1"/>
  <c r="C86" i="1"/>
  <c r="D86" i="1"/>
  <c r="E86" i="1"/>
  <c r="F86" i="1"/>
  <c r="G86" i="1"/>
  <c r="H86" i="1"/>
  <c r="I86" i="1"/>
  <c r="J86" i="1"/>
  <c r="K86" i="1"/>
  <c r="B86" i="1"/>
  <c r="B16" i="1"/>
  <c r="C16" i="1"/>
  <c r="D16" i="1"/>
  <c r="F16" i="1"/>
  <c r="G16" i="1"/>
  <c r="H16" i="1"/>
  <c r="I16" i="1"/>
  <c r="I129" i="1" s="1"/>
  <c r="J16" i="1"/>
  <c r="K16" i="1"/>
  <c r="B43" i="1"/>
  <c r="C43" i="1"/>
  <c r="D43" i="1"/>
  <c r="E43" i="1"/>
  <c r="F43" i="1"/>
  <c r="G43" i="1"/>
  <c r="H43" i="1"/>
  <c r="I43" i="1"/>
  <c r="J130" i="1" s="1"/>
  <c r="J43" i="1"/>
  <c r="K43" i="1"/>
  <c r="K130" i="1" s="1"/>
  <c r="C125" i="1"/>
  <c r="D125" i="1"/>
  <c r="E125" i="1"/>
  <c r="F125" i="1"/>
  <c r="G125" i="1"/>
  <c r="H125" i="1"/>
  <c r="I125" i="1"/>
  <c r="J125" i="1"/>
  <c r="K125" i="1"/>
  <c r="B125" i="1"/>
  <c r="R17" i="1"/>
  <c r="S17" i="1"/>
  <c r="Q18" i="1"/>
  <c r="S18" i="1"/>
  <c r="Q19" i="1"/>
  <c r="S19" i="1"/>
  <c r="Q20" i="1"/>
  <c r="S20" i="1"/>
  <c r="S11" i="1"/>
  <c r="S12" i="1"/>
  <c r="S10" i="1"/>
  <c r="S14" i="1"/>
  <c r="S13" i="1"/>
  <c r="J30" i="1" l="1"/>
  <c r="J126" i="1" s="1"/>
  <c r="H30" i="1"/>
  <c r="K30" i="1"/>
  <c r="K48" i="1" s="1"/>
  <c r="I130" i="1"/>
  <c r="H130" i="1"/>
  <c r="H48" i="1"/>
  <c r="J48" i="1"/>
  <c r="J129" i="1"/>
  <c r="H126" i="1"/>
  <c r="K126" i="1"/>
  <c r="K129" i="1"/>
  <c r="I30" i="1"/>
  <c r="G30" i="1"/>
  <c r="G48" i="1" s="1"/>
  <c r="G130" i="1"/>
  <c r="G129" i="1"/>
  <c r="H129" i="1"/>
  <c r="F30" i="1"/>
  <c r="F126" i="1" s="1"/>
  <c r="F130" i="1"/>
  <c r="F129" i="1"/>
  <c r="E130" i="1"/>
  <c r="E30" i="1"/>
  <c r="E48" i="1" s="1"/>
  <c r="D30" i="1"/>
  <c r="D48" i="1" s="1"/>
  <c r="C130" i="1"/>
  <c r="B30" i="1"/>
  <c r="B48" i="1" s="1"/>
  <c r="B52" i="1" s="1"/>
  <c r="C50" i="1" s="1"/>
  <c r="C131" i="1" s="1"/>
  <c r="D130" i="1"/>
  <c r="C30" i="1"/>
  <c r="C48" i="1" s="1"/>
  <c r="E129" i="1"/>
  <c r="D129" i="1"/>
  <c r="C129" i="1"/>
  <c r="I126" i="1" l="1"/>
  <c r="I48" i="1"/>
  <c r="G126" i="1"/>
  <c r="F48" i="1"/>
  <c r="E126" i="1"/>
  <c r="D126" i="1"/>
  <c r="B126" i="1"/>
  <c r="C52" i="1"/>
  <c r="D50" i="1" s="1"/>
  <c r="D52" i="1" s="1"/>
  <c r="E50" i="1" s="1"/>
  <c r="C126" i="1"/>
  <c r="D131" i="1" l="1"/>
  <c r="E52" i="1"/>
  <c r="F50" i="1" s="1"/>
  <c r="E131" i="1"/>
  <c r="F131" i="1" l="1"/>
  <c r="F52" i="1"/>
  <c r="G50" i="1" s="1"/>
  <c r="G52" i="1" l="1"/>
  <c r="H50" i="1" s="1"/>
  <c r="G131" i="1"/>
  <c r="H52" i="1" l="1"/>
  <c r="I50" i="1" s="1"/>
  <c r="H131" i="1"/>
  <c r="I131" i="1" l="1"/>
  <c r="I52" i="1"/>
  <c r="J50" i="1" s="1"/>
  <c r="J131" i="1" l="1"/>
  <c r="J52" i="1"/>
  <c r="K50" i="1" s="1"/>
  <c r="K52" i="1" l="1"/>
  <c r="K131" i="1"/>
</calcChain>
</file>

<file path=xl/sharedStrings.xml><?xml version="1.0" encoding="utf-8"?>
<sst xmlns="http://schemas.openxmlformats.org/spreadsheetml/2006/main" count="149" uniqueCount="123">
  <si>
    <t>800 Other</t>
  </si>
  <si>
    <t>Fiscal Year</t>
  </si>
  <si>
    <t>Forecasted</t>
  </si>
  <si>
    <t>Actual</t>
  </si>
  <si>
    <t>100 Salaries and Wages</t>
  </si>
  <si>
    <t>200 Employee Retirement and Insurance Benefits</t>
  </si>
  <si>
    <t>500 Supplies and Materials</t>
  </si>
  <si>
    <t>600 Capital Outlay -New</t>
  </si>
  <si>
    <t>700 Capital Outlay - Replacement</t>
  </si>
  <si>
    <t>Debt Principal Retirement</t>
  </si>
  <si>
    <t>Interest and Fiscal Charges</t>
  </si>
  <si>
    <t>Transfers - In</t>
  </si>
  <si>
    <t>Transfers - Out</t>
  </si>
  <si>
    <t>Total Nonoperating Revenues/(Expenses)</t>
  </si>
  <si>
    <t>Donations (1820)</t>
  </si>
  <si>
    <t>Interest Income (1400)</t>
  </si>
  <si>
    <t>State Grants (3200, except 3211)</t>
  </si>
  <si>
    <t>Operating Receipts</t>
  </si>
  <si>
    <t>Operating Disbursements</t>
  </si>
  <si>
    <t>Nonoperating Receipts/(Disbursements)</t>
  </si>
  <si>
    <t>Excess of Operating and Nonoperating Receipts</t>
  </si>
  <si>
    <t>Over/(Under) Operating and Nonoperating</t>
  </si>
  <si>
    <t>Disbursements</t>
  </si>
  <si>
    <t>Statement of Receipt, Disbursements, and Changes in Fund Cash Balances</t>
  </si>
  <si>
    <t>Fund Cash Balance Beginning of Fiscal Year</t>
  </si>
  <si>
    <t>Fund Cash Balance End of Fiscal Year</t>
  </si>
  <si>
    <t>Debt Proceeds (1900)</t>
  </si>
  <si>
    <t>Total Operating Receipts</t>
  </si>
  <si>
    <t>Total Operating Disbursements</t>
  </si>
  <si>
    <t>Excess of Operating Receipts Over (Under)</t>
  </si>
  <si>
    <t>Federal Grants (all 4000 except fund 532)</t>
  </si>
  <si>
    <t>Personal Services SFSF</t>
  </si>
  <si>
    <t>Employees Retirement/Insurance Benefits SFSF</t>
  </si>
  <si>
    <t>Purchased Services SFSF</t>
  </si>
  <si>
    <t>Supplies and Materials SFSF</t>
  </si>
  <si>
    <t>Capital Outlay SFSF</t>
  </si>
  <si>
    <t>Total Expenditures - SDFSF</t>
  </si>
  <si>
    <t>Disclosure Items for State Fiscal Stabilization Funds</t>
  </si>
  <si>
    <t>County:</t>
  </si>
  <si>
    <t>State Foundation Payments (3110, 3211)</t>
  </si>
  <si>
    <t>Charges for Services (1500)</t>
  </si>
  <si>
    <t>Fees (1600, 1700)</t>
  </si>
  <si>
    <t>400 Purchased Services</t>
  </si>
  <si>
    <t>Rent</t>
  </si>
  <si>
    <t>Utilities</t>
  </si>
  <si>
    <t>Other Facility Costs</t>
  </si>
  <si>
    <t>Management Fee</t>
  </si>
  <si>
    <t>Sponsor Fee</t>
  </si>
  <si>
    <t>Transportation</t>
  </si>
  <si>
    <t>Food Service</t>
  </si>
  <si>
    <t>Marketing</t>
  </si>
  <si>
    <t>Assumptions</t>
  </si>
  <si>
    <t>Insurance</t>
  </si>
  <si>
    <t>Audit Fees</t>
  </si>
  <si>
    <t>Consulting</t>
  </si>
  <si>
    <t>Contingency</t>
  </si>
  <si>
    <t>XXXX</t>
  </si>
  <si>
    <t>Opportunity Grant per FTE Student</t>
  </si>
  <si>
    <t>Targeted Assistance per FTE Student</t>
  </si>
  <si>
    <t>K-3 Literacy Funding per FTE Student</t>
  </si>
  <si>
    <t>Econ Disadvantaged Funding per FTE Student</t>
  </si>
  <si>
    <t>LEP Funding</t>
  </si>
  <si>
    <t>State Special Education Funding</t>
  </si>
  <si>
    <t>Transportation Funding</t>
  </si>
  <si>
    <t>Facilities Funding per FTE Student</t>
  </si>
  <si>
    <t>Food Services Receipts per FTE Student</t>
  </si>
  <si>
    <t>Title I Allocation per Eligible FTE Student</t>
  </si>
  <si>
    <t>Title II-A Allocation per Eligible FTE Student</t>
  </si>
  <si>
    <t>Title VI-B (IDEA B) Funding</t>
  </si>
  <si>
    <t>USDOE Competitive Grants</t>
  </si>
  <si>
    <t>ODE Competitive Grants</t>
  </si>
  <si>
    <t>E-Rate Grants</t>
  </si>
  <si>
    <t>Board Philanthropic Grants</t>
  </si>
  <si>
    <t>Foundation Grants</t>
  </si>
  <si>
    <t>Other Grants</t>
  </si>
  <si>
    <t>Instruction Percentage of Budget</t>
  </si>
  <si>
    <t>Admin/Operations Percentage of Budget</t>
  </si>
  <si>
    <t>Instruction Supplies/Tech per FTE Student</t>
  </si>
  <si>
    <t>Instruction Supplies/Tech per Teacher</t>
  </si>
  <si>
    <t>Inflation Adjustment for Instruction Staff</t>
  </si>
  <si>
    <t>Inflation Adjustment for Admin/Ops Staff</t>
  </si>
  <si>
    <t>Inflation Adjustment for Instruction Sup/Tech</t>
  </si>
  <si>
    <t>Inflation Adjustment for Admin/Ops Sup/Tech</t>
  </si>
  <si>
    <t>One-Time Facilities/Utilities Improvements</t>
  </si>
  <si>
    <t>Sponsor Fees (% of State Foundation)</t>
  </si>
  <si>
    <t>Other Unrestricted Expenses / Contingency</t>
  </si>
  <si>
    <t>Administrative Staff</t>
  </si>
  <si>
    <t>Other Staff</t>
  </si>
  <si>
    <t>Receipts</t>
  </si>
  <si>
    <t>Instructional Staff</t>
  </si>
  <si>
    <t>Inflation Adjustment for Facilities Expenses</t>
  </si>
  <si>
    <t>Staffing/Enrollment</t>
  </si>
  <si>
    <t>Assumptions Narrative Summary</t>
  </si>
  <si>
    <t>Debt Service Payments</t>
  </si>
  <si>
    <t>Debt Service Coverage</t>
  </si>
  <si>
    <t>Financial Metrics</t>
  </si>
  <si>
    <t>Growth in Enrollment</t>
  </si>
  <si>
    <t>Growth in Operating Receipts</t>
  </si>
  <si>
    <t>Days of Cash</t>
  </si>
  <si>
    <t>Growth in Non-Operating Receipts/Expenses</t>
  </si>
  <si>
    <t>Growth in New Capital Outlay</t>
  </si>
  <si>
    <t>Purchased Services</t>
  </si>
  <si>
    <t>Legal</t>
  </si>
  <si>
    <t>Total</t>
  </si>
  <si>
    <t>Career Tech Funding per FTE Student</t>
  </si>
  <si>
    <t>Gifted Funding per FTE Student</t>
  </si>
  <si>
    <t>Total Student Enrollment</t>
  </si>
  <si>
    <t>Other (1830, 1840, 1850, 1860, 1870, 1890, 3190)</t>
  </si>
  <si>
    <t>Restricted Grants (3219, Community School Facilities Grant)</t>
  </si>
  <si>
    <t>School Name:</t>
  </si>
  <si>
    <t>819 Other Debt</t>
  </si>
  <si>
    <t>FY18 - October</t>
  </si>
  <si>
    <t>IRN No.: 149088</t>
  </si>
  <si>
    <t>Fairborn Digital Academy</t>
  </si>
  <si>
    <t>Greene</t>
  </si>
  <si>
    <t>For the Fiscal Years Ended 2013 through 2017, Actual and</t>
  </si>
  <si>
    <t>the Fiscal Years Ending 2018 through 2022, Forecasted</t>
  </si>
  <si>
    <t>Type of School:  Community Conversion Online Dropout Recovery</t>
  </si>
  <si>
    <t>2.  Purchased Services is assumed to be increasing from FY 2018 to 2022.  Contracted staff is being increased and allowances are being made in FY 2018 to adequately cover unanticipated staffing needs.increases.</t>
  </si>
  <si>
    <t>3.  Supplies and materials is increasing in the forecasted years.</t>
  </si>
  <si>
    <t>4.  Capital is based on need and as such is decreasing from FY 2018 to FY 2022</t>
  </si>
  <si>
    <t>5.  Federal grants are also expected to remain stable.</t>
  </si>
  <si>
    <t>1.  Enrollment is assumed to be stable and is based on 195 students.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</si>
</sst>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12" x14ac:knownFonts="1">
    <font>
      <sz val="10"/>
      <name val="Arial"/>
    </font>
    <font>
      <sz val="10"/>
      <name val="Arial"/>
      <family val="2"/>
    </font>
    <font>
      <sz val="10"/>
      <name val="Arial"/>
      <family val="2"/>
    </font>
    <font>
      <b/>
      <sz val="9"/>
      <name val="Arial"/>
      <family val="2"/>
    </font>
    <font>
      <sz val="9"/>
      <name val="Arial"/>
      <family val="2"/>
    </font>
    <font>
      <sz val="11"/>
      <name val="Arial"/>
      <family val="2"/>
    </font>
    <font>
      <b/>
      <u/>
      <sz val="9"/>
      <name val="Arial"/>
      <family val="2"/>
    </font>
    <font>
      <b/>
      <sz val="10"/>
      <name val="Arial"/>
      <family val="2"/>
    </font>
    <font>
      <b/>
      <u/>
      <sz val="10"/>
      <name val="Arial"/>
      <family val="2"/>
    </font>
    <font>
      <sz val="9"/>
      <name val="Times New Roman"/>
      <family val="1"/>
    </font>
    <font>
      <b/>
      <sz val="9"/>
      <color rgb="FF0070C0"/>
      <name val="Arial"/>
      <family val="2"/>
    </font>
    <font>
      <b/>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261">
    <xf numFmtId="0" fontId="0" fillId="0" borderId="0" xfId="0"/>
    <xf numFmtId="0" fontId="4" fillId="0" borderId="0" xfId="0" applyFont="1"/>
    <xf numFmtId="0" fontId="4" fillId="0" borderId="0" xfId="0" applyFont="1" applyBorder="1"/>
    <xf numFmtId="0" fontId="3" fillId="0" borderId="0" xfId="0" applyFont="1" applyBorder="1"/>
    <xf numFmtId="0" fontId="3" fillId="0" borderId="0" xfId="0" applyFont="1" applyBorder="1" applyAlignment="1">
      <alignment horizontal="right"/>
    </xf>
    <xf numFmtId="0" fontId="5" fillId="0" borderId="0" xfId="0" applyFont="1" applyBorder="1"/>
    <xf numFmtId="0" fontId="5" fillId="0" borderId="0" xfId="0" applyFont="1"/>
    <xf numFmtId="0" fontId="4" fillId="0" borderId="0" xfId="0" applyFont="1" applyBorder="1" applyAlignment="1">
      <alignment horizontal="center"/>
    </xf>
    <xf numFmtId="37" fontId="4" fillId="0" borderId="0" xfId="0" applyNumberFormat="1" applyFont="1" applyBorder="1"/>
    <xf numFmtId="37" fontId="4" fillId="0" borderId="0" xfId="2" applyNumberFormat="1" applyFont="1" applyBorder="1" applyAlignment="1">
      <alignment horizontal="center"/>
    </xf>
    <xf numFmtId="0" fontId="4" fillId="0" borderId="0" xfId="0" applyFont="1" applyAlignment="1"/>
    <xf numFmtId="37" fontId="4" fillId="0" borderId="0" xfId="1" applyNumberFormat="1" applyFont="1" applyFill="1" applyBorder="1" applyAlignment="1">
      <alignment horizontal="center"/>
    </xf>
    <xf numFmtId="0" fontId="4" fillId="0" borderId="0" xfId="0" applyFont="1" applyAlignment="1">
      <alignment horizontal="center"/>
    </xf>
    <xf numFmtId="0" fontId="8" fillId="0" borderId="0" xfId="0" applyFont="1" applyBorder="1"/>
    <xf numFmtId="0" fontId="7" fillId="0" borderId="0" xfId="0" applyFont="1" applyBorder="1" applyAlignment="1">
      <alignment horizontal="center"/>
    </xf>
    <xf numFmtId="5" fontId="4" fillId="0" borderId="0" xfId="0" applyNumberFormat="1" applyFont="1" applyBorder="1" applyAlignment="1"/>
    <xf numFmtId="0" fontId="9" fillId="0" borderId="0" xfId="0" applyFont="1" applyBorder="1"/>
    <xf numFmtId="0" fontId="9" fillId="0" borderId="0" xfId="0" applyFont="1"/>
    <xf numFmtId="0" fontId="4" fillId="0" borderId="1" xfId="0" applyFont="1" applyBorder="1" applyAlignment="1">
      <alignment horizontal="center"/>
    </xf>
    <xf numFmtId="0" fontId="4" fillId="0" borderId="2" xfId="0" applyFont="1" applyBorder="1" applyAlignment="1">
      <alignment horizontal="center"/>
    </xf>
    <xf numFmtId="42" fontId="4" fillId="0" borderId="2" xfId="0" applyNumberFormat="1" applyFont="1" applyBorder="1" applyAlignment="1">
      <alignment horizontal="right"/>
    </xf>
    <xf numFmtId="42" fontId="4" fillId="0" borderId="0" xfId="0" applyNumberFormat="1" applyFont="1" applyBorder="1" applyAlignment="1">
      <alignment horizontal="right"/>
    </xf>
    <xf numFmtId="42" fontId="4" fillId="0" borderId="1" xfId="0" applyNumberFormat="1" applyFont="1" applyBorder="1" applyAlignment="1">
      <alignment horizontal="right"/>
    </xf>
    <xf numFmtId="42" fontId="4" fillId="0" borderId="2" xfId="2" applyNumberFormat="1" applyFont="1" applyBorder="1" applyAlignment="1">
      <alignment horizontal="right"/>
    </xf>
    <xf numFmtId="42" fontId="4" fillId="0" borderId="0" xfId="2" applyNumberFormat="1" applyFont="1" applyBorder="1" applyAlignment="1">
      <alignment horizontal="right"/>
    </xf>
    <xf numFmtId="42" fontId="4" fillId="0" borderId="1" xfId="2" applyNumberFormat="1" applyFont="1" applyBorder="1" applyAlignment="1">
      <alignment horizontal="right"/>
    </xf>
    <xf numFmtId="42" fontId="4" fillId="0" borderId="2" xfId="0" applyNumberFormat="1" applyFont="1" applyBorder="1"/>
    <xf numFmtId="42" fontId="4" fillId="0" borderId="0" xfId="0" applyNumberFormat="1" applyFont="1" applyBorder="1"/>
    <xf numFmtId="42" fontId="4" fillId="0" borderId="1" xfId="0" applyNumberFormat="1" applyFont="1" applyBorder="1"/>
    <xf numFmtId="42" fontId="4" fillId="0" borderId="2" xfId="1" applyNumberFormat="1" applyFont="1" applyFill="1" applyBorder="1" applyAlignment="1">
      <alignment horizontal="center"/>
    </xf>
    <xf numFmtId="42" fontId="4" fillId="0" borderId="0" xfId="1" applyNumberFormat="1" applyFont="1" applyFill="1" applyBorder="1" applyAlignment="1">
      <alignment horizontal="center"/>
    </xf>
    <xf numFmtId="42" fontId="4" fillId="0" borderId="1" xfId="1" applyNumberFormat="1" applyFont="1" applyFill="1" applyBorder="1" applyAlignment="1">
      <alignment horizontal="center"/>
    </xf>
    <xf numFmtId="42" fontId="4" fillId="0" borderId="3" xfId="1" applyNumberFormat="1" applyFont="1" applyFill="1" applyBorder="1" applyAlignment="1">
      <alignment horizontal="center"/>
    </xf>
    <xf numFmtId="42" fontId="4" fillId="0" borderId="4" xfId="1" applyNumberFormat="1" applyFont="1" applyFill="1" applyBorder="1" applyAlignment="1">
      <alignment horizontal="center"/>
    </xf>
    <xf numFmtId="42" fontId="4" fillId="0" borderId="5" xfId="1" applyNumberFormat="1" applyFont="1" applyFill="1" applyBorder="1" applyAlignment="1">
      <alignment horizontal="center"/>
    </xf>
    <xf numFmtId="42" fontId="4" fillId="2" borderId="2" xfId="0" applyNumberFormat="1" applyFont="1" applyFill="1" applyBorder="1" applyAlignment="1">
      <alignment horizontal="right"/>
    </xf>
    <xf numFmtId="42" fontId="4" fillId="2" borderId="0" xfId="0" applyNumberFormat="1" applyFont="1" applyFill="1" applyBorder="1" applyAlignment="1">
      <alignment horizontal="right"/>
    </xf>
    <xf numFmtId="42" fontId="4" fillId="2" borderId="0" xfId="2" applyNumberFormat="1" applyFont="1" applyFill="1" applyBorder="1" applyAlignment="1">
      <alignment horizontal="right"/>
    </xf>
    <xf numFmtId="42" fontId="4" fillId="2" borderId="2" xfId="0" applyNumberFormat="1" applyFont="1" applyFill="1" applyBorder="1"/>
    <xf numFmtId="42" fontId="4" fillId="2" borderId="0" xfId="0" applyNumberFormat="1" applyFont="1" applyFill="1" applyBorder="1"/>
    <xf numFmtId="42" fontId="4" fillId="2" borderId="2" xfId="1" applyNumberFormat="1" applyFont="1" applyFill="1" applyBorder="1" applyAlignment="1">
      <alignment horizontal="center"/>
    </xf>
    <xf numFmtId="42" fontId="4" fillId="2" borderId="0" xfId="0" applyNumberFormat="1" applyFont="1" applyFill="1" applyBorder="1" applyAlignment="1"/>
    <xf numFmtId="42" fontId="4" fillId="2" borderId="6" xfId="0" applyNumberFormat="1" applyFont="1" applyFill="1" applyBorder="1" applyAlignment="1"/>
    <xf numFmtId="42" fontId="4" fillId="2" borderId="3" xfId="1" applyNumberFormat="1" applyFont="1" applyFill="1" applyBorder="1" applyAlignment="1">
      <alignment horizontal="center"/>
    </xf>
    <xf numFmtId="42" fontId="4" fillId="2" borderId="7" xfId="0" applyNumberFormat="1" applyFont="1" applyFill="1" applyBorder="1" applyAlignment="1"/>
    <xf numFmtId="42" fontId="4" fillId="0" borderId="0" xfId="0" applyNumberFormat="1" applyFont="1" applyFill="1" applyBorder="1"/>
    <xf numFmtId="0" fontId="3" fillId="3" borderId="8" xfId="0" applyFont="1" applyFill="1" applyBorder="1" applyAlignment="1">
      <alignment horizontal="centerContinuous"/>
    </xf>
    <xf numFmtId="0" fontId="4" fillId="3" borderId="9" xfId="0" applyFont="1" applyFill="1" applyBorder="1" applyAlignment="1">
      <alignment horizontal="centerContinuous"/>
    </xf>
    <xf numFmtId="0" fontId="4" fillId="3" borderId="10" xfId="0" applyFont="1" applyFill="1" applyBorder="1" applyAlignment="1">
      <alignment horizontal="centerContinuous"/>
    </xf>
    <xf numFmtId="42" fontId="4" fillId="2" borderId="0" xfId="1" applyNumberFormat="1" applyFont="1" applyFill="1" applyBorder="1" applyAlignment="1">
      <alignment horizontal="center"/>
    </xf>
    <xf numFmtId="42" fontId="4" fillId="2" borderId="4" xfId="1" applyNumberFormat="1"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42" fontId="4" fillId="2" borderId="1" xfId="0" applyNumberFormat="1" applyFont="1" applyFill="1" applyBorder="1" applyAlignment="1">
      <alignment horizontal="right"/>
    </xf>
    <xf numFmtId="42" fontId="4" fillId="2" borderId="1" xfId="2" applyNumberFormat="1" applyFont="1" applyFill="1" applyBorder="1" applyAlignment="1">
      <alignment horizontal="right"/>
    </xf>
    <xf numFmtId="42" fontId="4" fillId="2" borderId="1" xfId="0" applyNumberFormat="1" applyFont="1" applyFill="1" applyBorder="1"/>
    <xf numFmtId="42" fontId="4" fillId="2" borderId="3" xfId="0" applyNumberFormat="1" applyFont="1" applyFill="1" applyBorder="1"/>
    <xf numFmtId="42" fontId="4" fillId="2" borderId="4" xfId="0" applyNumberFormat="1" applyFont="1" applyFill="1" applyBorder="1"/>
    <xf numFmtId="42" fontId="4" fillId="2" borderId="5" xfId="0" applyNumberFormat="1" applyFont="1" applyFill="1" applyBorder="1"/>
    <xf numFmtId="42" fontId="4" fillId="0" borderId="3" xfId="0" applyNumberFormat="1" applyFont="1" applyBorder="1"/>
    <xf numFmtId="42" fontId="4" fillId="0" borderId="4" xfId="0" applyNumberFormat="1" applyFont="1" applyBorder="1"/>
    <xf numFmtId="42" fontId="4" fillId="0" borderId="5" xfId="0" applyNumberFormat="1" applyFont="1" applyBorder="1"/>
    <xf numFmtId="0" fontId="6" fillId="0" borderId="0" xfId="0" applyFont="1"/>
    <xf numFmtId="44" fontId="4" fillId="2" borderId="11" xfId="0" applyNumberFormat="1" applyFont="1" applyFill="1" applyBorder="1" applyAlignment="1">
      <alignment horizontal="right"/>
    </xf>
    <xf numFmtId="44" fontId="4" fillId="2" borderId="12" xfId="0" applyNumberFormat="1" applyFont="1" applyFill="1" applyBorder="1" applyAlignment="1">
      <alignment horizontal="right"/>
    </xf>
    <xf numFmtId="44" fontId="4" fillId="2" borderId="13" xfId="0" applyNumberFormat="1" applyFont="1" applyFill="1" applyBorder="1" applyAlignment="1">
      <alignment horizontal="right"/>
    </xf>
    <xf numFmtId="44" fontId="4" fillId="0" borderId="11" xfId="0" applyNumberFormat="1" applyFont="1" applyBorder="1" applyAlignment="1">
      <alignment horizontal="right"/>
    </xf>
    <xf numFmtId="44" fontId="4" fillId="0" borderId="12" xfId="0" applyNumberFormat="1" applyFont="1" applyBorder="1" applyAlignment="1">
      <alignment horizontal="right"/>
    </xf>
    <xf numFmtId="44" fontId="4" fillId="0" borderId="13" xfId="0" applyNumberFormat="1" applyFont="1" applyBorder="1" applyAlignment="1">
      <alignment horizontal="right"/>
    </xf>
    <xf numFmtId="42" fontId="3" fillId="2" borderId="2" xfId="0" applyNumberFormat="1" applyFont="1" applyFill="1" applyBorder="1" applyAlignment="1">
      <alignment horizontal="right"/>
    </xf>
    <xf numFmtId="42" fontId="3" fillId="2" borderId="0" xfId="0" applyNumberFormat="1" applyFont="1" applyFill="1" applyBorder="1" applyAlignment="1">
      <alignment horizontal="right"/>
    </xf>
    <xf numFmtId="42" fontId="4" fillId="0" borderId="2" xfId="2" applyNumberFormat="1" applyFont="1" applyFill="1" applyBorder="1" applyAlignment="1">
      <alignment horizontal="right"/>
    </xf>
    <xf numFmtId="42" fontId="4" fillId="0" borderId="0" xfId="2" applyNumberFormat="1" applyFont="1" applyFill="1" applyBorder="1" applyAlignment="1">
      <alignment horizontal="right"/>
    </xf>
    <xf numFmtId="42" fontId="4" fillId="0" borderId="1" xfId="2" applyNumberFormat="1" applyFont="1" applyFill="1" applyBorder="1" applyAlignment="1">
      <alignment horizontal="right"/>
    </xf>
    <xf numFmtId="44" fontId="4" fillId="2" borderId="2" xfId="0" applyNumberFormat="1" applyFont="1" applyFill="1" applyBorder="1" applyAlignment="1">
      <alignment horizontal="right"/>
    </xf>
    <xf numFmtId="44" fontId="4" fillId="2" borderId="0" xfId="0" applyNumberFormat="1" applyFont="1" applyFill="1" applyBorder="1" applyAlignment="1">
      <alignment horizontal="right"/>
    </xf>
    <xf numFmtId="44" fontId="4" fillId="2" borderId="1" xfId="0" applyNumberFormat="1" applyFont="1" applyFill="1" applyBorder="1" applyAlignment="1">
      <alignment horizontal="right"/>
    </xf>
    <xf numFmtId="44" fontId="4" fillId="0" borderId="3" xfId="0" applyNumberFormat="1" applyFont="1" applyBorder="1" applyAlignment="1">
      <alignment horizontal="right"/>
    </xf>
    <xf numFmtId="44" fontId="4" fillId="0" borderId="4" xfId="0" applyNumberFormat="1" applyFont="1" applyBorder="1" applyAlignment="1">
      <alignment horizontal="right"/>
    </xf>
    <xf numFmtId="44" fontId="4" fillId="0" borderId="5" xfId="0" applyNumberFormat="1" applyFont="1" applyBorder="1" applyAlignment="1">
      <alignment horizontal="right"/>
    </xf>
    <xf numFmtId="0" fontId="4" fillId="2" borderId="0" xfId="0" applyFont="1" applyFill="1" applyBorder="1" applyAlignment="1">
      <alignment horizontal="right"/>
    </xf>
    <xf numFmtId="0" fontId="4" fillId="0" borderId="0" xfId="0" applyFont="1" applyBorder="1" applyAlignment="1">
      <alignment horizontal="right"/>
    </xf>
    <xf numFmtId="0" fontId="4" fillId="0" borderId="1" xfId="0" applyFont="1" applyBorder="1" applyAlignment="1">
      <alignment horizontal="right"/>
    </xf>
    <xf numFmtId="2" fontId="4" fillId="2" borderId="2" xfId="0" applyNumberFormat="1" applyFont="1" applyFill="1" applyBorder="1" applyAlignment="1">
      <alignment horizontal="right" indent="1"/>
    </xf>
    <xf numFmtId="0" fontId="4" fillId="2" borderId="0" xfId="0" applyFont="1" applyFill="1" applyBorder="1" applyAlignment="1">
      <alignment horizontal="right" indent="1"/>
    </xf>
    <xf numFmtId="2" fontId="4" fillId="2" borderId="0" xfId="0" applyNumberFormat="1" applyFont="1" applyFill="1" applyBorder="1" applyAlignment="1">
      <alignment horizontal="right" indent="1"/>
    </xf>
    <xf numFmtId="2" fontId="4" fillId="2" borderId="1" xfId="0" applyNumberFormat="1" applyFont="1" applyFill="1" applyBorder="1" applyAlignment="1">
      <alignment horizontal="right" indent="1"/>
    </xf>
    <xf numFmtId="2" fontId="4" fillId="0" borderId="0" xfId="0" applyNumberFormat="1" applyFont="1" applyBorder="1" applyAlignment="1">
      <alignment horizontal="right" indent="1"/>
    </xf>
    <xf numFmtId="0" fontId="4" fillId="0" borderId="0" xfId="0" applyFont="1" applyBorder="1" applyAlignment="1">
      <alignment horizontal="right" indent="1"/>
    </xf>
    <xf numFmtId="0" fontId="4" fillId="0" borderId="1" xfId="0" applyFont="1" applyBorder="1" applyAlignment="1">
      <alignment horizontal="right" indent="1"/>
    </xf>
    <xf numFmtId="0" fontId="4" fillId="2" borderId="2" xfId="0" applyFont="1" applyFill="1" applyBorder="1" applyAlignment="1">
      <alignment horizontal="right"/>
    </xf>
    <xf numFmtId="0" fontId="4" fillId="2" borderId="1" xfId="0" applyFont="1" applyFill="1" applyBorder="1" applyAlignment="1">
      <alignment horizontal="right"/>
    </xf>
    <xf numFmtId="0" fontId="4" fillId="0" borderId="2" xfId="0" applyFont="1" applyBorder="1" applyAlignment="1">
      <alignment horizontal="right"/>
    </xf>
    <xf numFmtId="0" fontId="4" fillId="2" borderId="2" xfId="0" applyFont="1" applyFill="1" applyBorder="1" applyAlignment="1">
      <alignment horizontal="right" indent="1"/>
    </xf>
    <xf numFmtId="0" fontId="4" fillId="0" borderId="12" xfId="0" applyFont="1" applyBorder="1"/>
    <xf numFmtId="0" fontId="4" fillId="0" borderId="13" xfId="0" applyFont="1" applyBorder="1" applyAlignment="1">
      <alignment horizontal="center"/>
    </xf>
    <xf numFmtId="0" fontId="4" fillId="0" borderId="4" xfId="0" applyFont="1" applyBorder="1"/>
    <xf numFmtId="0" fontId="4" fillId="0" borderId="5" xfId="0" applyFont="1" applyBorder="1" applyAlignment="1">
      <alignment horizontal="center"/>
    </xf>
    <xf numFmtId="0" fontId="4" fillId="2" borderId="11" xfId="0" applyFont="1" applyFill="1" applyBorder="1"/>
    <xf numFmtId="0" fontId="4" fillId="2" borderId="12" xfId="0" applyFont="1" applyFill="1" applyBorder="1"/>
    <xf numFmtId="0" fontId="4" fillId="2" borderId="13" xfId="0" applyFont="1" applyFill="1" applyBorder="1"/>
    <xf numFmtId="0" fontId="4" fillId="2" borderId="4" xfId="0" applyFont="1" applyFill="1" applyBorder="1"/>
    <xf numFmtId="0" fontId="4" fillId="2" borderId="5" xfId="0" applyFont="1" applyFill="1" applyBorder="1"/>
    <xf numFmtId="42" fontId="4" fillId="2" borderId="11" xfId="0" applyNumberFormat="1" applyFont="1" applyFill="1" applyBorder="1"/>
    <xf numFmtId="42" fontId="4" fillId="2" borderId="12" xfId="0" applyNumberFormat="1" applyFont="1" applyFill="1" applyBorder="1"/>
    <xf numFmtId="42" fontId="4" fillId="2" borderId="13" xfId="0" applyNumberFormat="1" applyFont="1" applyFill="1" applyBorder="1"/>
    <xf numFmtId="42" fontId="4" fillId="0" borderId="14" xfId="0" applyNumberFormat="1" applyFont="1" applyBorder="1" applyAlignment="1">
      <alignment horizontal="right"/>
    </xf>
    <xf numFmtId="42" fontId="4" fillId="0" borderId="15" xfId="0" applyNumberFormat="1" applyFont="1" applyBorder="1" applyAlignment="1">
      <alignment horizontal="right"/>
    </xf>
    <xf numFmtId="42" fontId="4" fillId="0" borderId="16" xfId="0" applyNumberFormat="1" applyFont="1" applyBorder="1" applyAlignment="1">
      <alignment horizontal="right"/>
    </xf>
    <xf numFmtId="42" fontId="4" fillId="0" borderId="11" xfId="0" applyNumberFormat="1" applyFont="1" applyFill="1" applyBorder="1"/>
    <xf numFmtId="42" fontId="4" fillId="0" borderId="12" xfId="0" applyNumberFormat="1" applyFont="1" applyFill="1" applyBorder="1"/>
    <xf numFmtId="42" fontId="4" fillId="0" borderId="13" xfId="0" applyNumberFormat="1" applyFont="1" applyFill="1" applyBorder="1"/>
    <xf numFmtId="2" fontId="4" fillId="0" borderId="2" xfId="0" applyNumberFormat="1" applyFont="1" applyFill="1" applyBorder="1" applyAlignment="1">
      <alignment horizontal="right" indent="1"/>
    </xf>
    <xf numFmtId="2" fontId="4" fillId="0" borderId="0" xfId="0" applyNumberFormat="1" applyFont="1" applyFill="1" applyBorder="1" applyAlignment="1">
      <alignment horizontal="right" indent="1"/>
    </xf>
    <xf numFmtId="2" fontId="4" fillId="0" borderId="1" xfId="0" applyNumberFormat="1" applyFont="1" applyFill="1" applyBorder="1" applyAlignment="1">
      <alignment horizontal="right" indent="1"/>
    </xf>
    <xf numFmtId="10" fontId="4" fillId="2" borderId="0" xfId="0" applyNumberFormat="1" applyFont="1" applyFill="1" applyBorder="1" applyAlignment="1">
      <alignment horizontal="right" indent="1"/>
    </xf>
    <xf numFmtId="10" fontId="4" fillId="2" borderId="1" xfId="0" applyNumberFormat="1" applyFont="1" applyFill="1" applyBorder="1" applyAlignment="1">
      <alignment horizontal="right" indent="1"/>
    </xf>
    <xf numFmtId="10" fontId="4" fillId="0" borderId="2" xfId="0" applyNumberFormat="1" applyFont="1" applyFill="1" applyBorder="1" applyAlignment="1">
      <alignment horizontal="right" indent="1"/>
    </xf>
    <xf numFmtId="10" fontId="4" fillId="0" borderId="0" xfId="0" applyNumberFormat="1" applyFont="1" applyFill="1" applyBorder="1" applyAlignment="1">
      <alignment horizontal="right" indent="1"/>
    </xf>
    <xf numFmtId="10" fontId="4" fillId="0" borderId="1" xfId="0" applyNumberFormat="1" applyFont="1" applyFill="1" applyBorder="1" applyAlignment="1">
      <alignment horizontal="right" indent="1"/>
    </xf>
    <xf numFmtId="2" fontId="4" fillId="2" borderId="3" xfId="0" applyNumberFormat="1" applyFont="1" applyFill="1" applyBorder="1" applyAlignment="1">
      <alignment horizontal="right" indent="1"/>
    </xf>
    <xf numFmtId="2" fontId="4" fillId="2" borderId="4" xfId="0" applyNumberFormat="1" applyFont="1" applyFill="1" applyBorder="1" applyAlignment="1">
      <alignment horizontal="right" indent="1"/>
    </xf>
    <xf numFmtId="2" fontId="4" fillId="2" borderId="5" xfId="0" applyNumberFormat="1" applyFont="1" applyFill="1" applyBorder="1" applyAlignment="1">
      <alignment horizontal="right" indent="1"/>
    </xf>
    <xf numFmtId="2" fontId="4" fillId="0" borderId="3" xfId="0" applyNumberFormat="1" applyFont="1" applyFill="1" applyBorder="1" applyAlignment="1">
      <alignment horizontal="right" indent="1"/>
    </xf>
    <xf numFmtId="2" fontId="4" fillId="0" borderId="4" xfId="0" applyNumberFormat="1" applyFont="1" applyFill="1" applyBorder="1" applyAlignment="1">
      <alignment horizontal="right" indent="1"/>
    </xf>
    <xf numFmtId="2" fontId="4" fillId="0" borderId="5" xfId="0" applyNumberFormat="1" applyFont="1" applyFill="1" applyBorder="1" applyAlignment="1">
      <alignment horizontal="right" indent="1"/>
    </xf>
    <xf numFmtId="42" fontId="4" fillId="2" borderId="14" xfId="0" applyNumberFormat="1" applyFont="1" applyFill="1" applyBorder="1" applyAlignment="1">
      <alignment horizontal="right"/>
    </xf>
    <xf numFmtId="42" fontId="4" fillId="2" borderId="15" xfId="0" applyNumberFormat="1" applyFont="1" applyFill="1" applyBorder="1" applyAlignment="1">
      <alignment horizontal="right"/>
    </xf>
    <xf numFmtId="42" fontId="4" fillId="2" borderId="16" xfId="0" applyNumberFormat="1" applyFont="1" applyFill="1" applyBorder="1" applyAlignment="1">
      <alignment horizontal="right"/>
    </xf>
    <xf numFmtId="44" fontId="4" fillId="2" borderId="17" xfId="0" applyNumberFormat="1" applyFont="1" applyFill="1" applyBorder="1" applyAlignment="1">
      <alignment horizontal="right"/>
    </xf>
    <xf numFmtId="44" fontId="4" fillId="2" borderId="7" xfId="0" applyNumberFormat="1" applyFont="1" applyFill="1" applyBorder="1" applyAlignment="1">
      <alignment horizontal="right"/>
    </xf>
    <xf numFmtId="44" fontId="4" fillId="2" borderId="18" xfId="0" applyNumberFormat="1" applyFont="1" applyFill="1" applyBorder="1" applyAlignment="1">
      <alignment horizontal="right"/>
    </xf>
    <xf numFmtId="44" fontId="4" fillId="0" borderId="17"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2" fontId="4" fillId="2" borderId="2" xfId="0" applyNumberFormat="1" applyFont="1" applyFill="1" applyBorder="1" applyAlignment="1" applyProtection="1">
      <alignment horizontal="right"/>
      <protection locked="0"/>
    </xf>
    <xf numFmtId="42" fontId="4" fillId="2" borderId="0" xfId="0" applyNumberFormat="1" applyFont="1" applyFill="1" applyBorder="1" applyAlignment="1" applyProtection="1">
      <alignment horizontal="right"/>
      <protection locked="0"/>
    </xf>
    <xf numFmtId="42" fontId="4" fillId="2" borderId="1" xfId="0" applyNumberFormat="1" applyFont="1" applyFill="1" applyBorder="1" applyAlignment="1" applyProtection="1">
      <alignment horizontal="right"/>
      <protection locked="0"/>
    </xf>
    <xf numFmtId="42" fontId="4" fillId="0" borderId="2" xfId="0" applyNumberFormat="1" applyFont="1" applyFill="1" applyBorder="1" applyAlignment="1" applyProtection="1">
      <alignment horizontal="right"/>
      <protection locked="0"/>
    </xf>
    <xf numFmtId="42" fontId="4" fillId="0" borderId="0" xfId="0" applyNumberFormat="1" applyFont="1" applyBorder="1" applyAlignment="1" applyProtection="1">
      <alignment horizontal="right"/>
      <protection locked="0"/>
    </xf>
    <xf numFmtId="42" fontId="4" fillId="0" borderId="1" xfId="0" applyNumberFormat="1" applyFont="1" applyBorder="1" applyAlignment="1" applyProtection="1">
      <alignment horizontal="right"/>
      <protection locked="0"/>
    </xf>
    <xf numFmtId="42" fontId="4" fillId="0" borderId="2" xfId="0" applyNumberFormat="1" applyFont="1" applyBorder="1" applyAlignment="1" applyProtection="1">
      <alignment horizontal="right"/>
      <protection locked="0"/>
    </xf>
    <xf numFmtId="42" fontId="4" fillId="0" borderId="2" xfId="0" applyNumberFormat="1" applyFont="1" applyBorder="1" applyProtection="1">
      <protection locked="0"/>
    </xf>
    <xf numFmtId="44" fontId="4" fillId="2" borderId="11" xfId="0" applyNumberFormat="1" applyFont="1" applyFill="1" applyBorder="1" applyAlignment="1" applyProtection="1">
      <alignment horizontal="right" indent="1"/>
      <protection locked="0"/>
    </xf>
    <xf numFmtId="44" fontId="4" fillId="2" borderId="12" xfId="0" applyNumberFormat="1" applyFont="1" applyFill="1" applyBorder="1" applyAlignment="1" applyProtection="1">
      <alignment horizontal="right" indent="1"/>
      <protection locked="0"/>
    </xf>
    <xf numFmtId="44" fontId="4" fillId="2" borderId="13" xfId="0" applyNumberFormat="1" applyFont="1" applyFill="1" applyBorder="1" applyAlignment="1" applyProtection="1">
      <alignment horizontal="right" indent="1"/>
      <protection locked="0"/>
    </xf>
    <xf numFmtId="44" fontId="4" fillId="0" borderId="12" xfId="0" applyNumberFormat="1" applyFont="1" applyBorder="1" applyAlignment="1" applyProtection="1">
      <alignment horizontal="right" indent="1"/>
      <protection locked="0"/>
    </xf>
    <xf numFmtId="44" fontId="4" fillId="0" borderId="13" xfId="0" applyNumberFormat="1" applyFont="1" applyBorder="1" applyAlignment="1" applyProtection="1">
      <alignment horizontal="right" indent="1"/>
      <protection locked="0"/>
    </xf>
    <xf numFmtId="44" fontId="4" fillId="2" borderId="11" xfId="0" applyNumberFormat="1" applyFont="1" applyFill="1" applyBorder="1" applyAlignment="1" applyProtection="1">
      <alignment horizontal="right"/>
      <protection locked="0"/>
    </xf>
    <xf numFmtId="44" fontId="4" fillId="2" borderId="12" xfId="0" applyNumberFormat="1" applyFont="1" applyFill="1" applyBorder="1" applyAlignment="1" applyProtection="1">
      <alignment horizontal="right"/>
      <protection locked="0"/>
    </xf>
    <xf numFmtId="44" fontId="4" fillId="2" borderId="13" xfId="0" applyNumberFormat="1" applyFont="1" applyFill="1" applyBorder="1" applyAlignment="1" applyProtection="1">
      <alignment horizontal="right"/>
      <protection locked="0"/>
    </xf>
    <xf numFmtId="44" fontId="4" fillId="0" borderId="11" xfId="0" applyNumberFormat="1" applyFont="1" applyBorder="1" applyAlignment="1" applyProtection="1">
      <alignment horizontal="right"/>
      <protection locked="0"/>
    </xf>
    <xf numFmtId="44" fontId="4" fillId="0" borderId="13" xfId="0" applyNumberFormat="1" applyFont="1" applyBorder="1" applyAlignment="1" applyProtection="1">
      <alignment horizontal="right"/>
      <protection locked="0"/>
    </xf>
    <xf numFmtId="44" fontId="4" fillId="2" borderId="2" xfId="0" applyNumberFormat="1" applyFont="1" applyFill="1" applyBorder="1" applyAlignment="1" applyProtection="1">
      <alignment horizontal="right"/>
      <protection locked="0"/>
    </xf>
    <xf numFmtId="44" fontId="4" fillId="2" borderId="0" xfId="0" applyNumberFormat="1" applyFont="1" applyFill="1" applyBorder="1" applyAlignment="1" applyProtection="1">
      <alignment horizontal="right"/>
      <protection locked="0"/>
    </xf>
    <xf numFmtId="44" fontId="4" fillId="2" borderId="1" xfId="0" applyNumberFormat="1" applyFont="1" applyFill="1" applyBorder="1" applyAlignment="1" applyProtection="1">
      <alignment horizontal="right"/>
      <protection locked="0"/>
    </xf>
    <xf numFmtId="44" fontId="4" fillId="0" borderId="0" xfId="0" applyNumberFormat="1" applyFont="1" applyBorder="1" applyAlignment="1" applyProtection="1">
      <alignment horizontal="right"/>
      <protection locked="0"/>
    </xf>
    <xf numFmtId="44" fontId="4" fillId="0" borderId="1" xfId="0" applyNumberFormat="1" applyFont="1" applyBorder="1" applyAlignment="1" applyProtection="1">
      <alignment horizontal="right"/>
      <protection locked="0"/>
    </xf>
    <xf numFmtId="44" fontId="4" fillId="2" borderId="3" xfId="0" applyNumberFormat="1" applyFont="1" applyFill="1" applyBorder="1" applyAlignment="1" applyProtection="1">
      <alignment horizontal="right"/>
      <protection locked="0"/>
    </xf>
    <xf numFmtId="44" fontId="4" fillId="2" borderId="4" xfId="0" applyNumberFormat="1" applyFont="1" applyFill="1" applyBorder="1" applyAlignment="1" applyProtection="1">
      <alignment horizontal="right"/>
      <protection locked="0"/>
    </xf>
    <xf numFmtId="44" fontId="4" fillId="2" borderId="5" xfId="0" applyNumberFormat="1" applyFont="1" applyFill="1" applyBorder="1" applyAlignment="1" applyProtection="1">
      <alignment horizontal="right"/>
      <protection locked="0"/>
    </xf>
    <xf numFmtId="44" fontId="4" fillId="0" borderId="3" xfId="0" applyNumberFormat="1" applyFont="1" applyBorder="1" applyAlignment="1" applyProtection="1">
      <alignment horizontal="right"/>
      <protection locked="0"/>
    </xf>
    <xf numFmtId="44" fontId="4" fillId="0" borderId="4" xfId="0" applyNumberFormat="1" applyFont="1" applyBorder="1" applyAlignment="1" applyProtection="1">
      <alignment horizontal="right"/>
      <protection locked="0"/>
    </xf>
    <xf numFmtId="44" fontId="4" fillId="0" borderId="5" xfId="0" applyNumberFormat="1" applyFont="1" applyBorder="1" applyAlignment="1" applyProtection="1">
      <alignment horizontal="right"/>
      <protection locked="0"/>
    </xf>
    <xf numFmtId="0" fontId="4" fillId="0" borderId="0" xfId="0" applyFont="1" applyProtection="1">
      <protection locked="0"/>
    </xf>
    <xf numFmtId="1" fontId="4" fillId="2" borderId="11" xfId="0" applyNumberFormat="1" applyFont="1" applyFill="1" applyBorder="1" applyAlignment="1" applyProtection="1">
      <alignment horizontal="right" indent="1"/>
      <protection locked="0"/>
    </xf>
    <xf numFmtId="1" fontId="4" fillId="2" borderId="12" xfId="0" applyNumberFormat="1" applyFont="1" applyFill="1" applyBorder="1" applyAlignment="1" applyProtection="1">
      <alignment horizontal="right" indent="1"/>
      <protection locked="0"/>
    </xf>
    <xf numFmtId="1" fontId="4" fillId="2" borderId="13" xfId="0" applyNumberFormat="1" applyFont="1" applyFill="1" applyBorder="1" applyAlignment="1" applyProtection="1">
      <alignment horizontal="right" indent="1"/>
      <protection locked="0"/>
    </xf>
    <xf numFmtId="1" fontId="4" fillId="0" borderId="12" xfId="0" applyNumberFormat="1" applyFont="1" applyBorder="1" applyAlignment="1" applyProtection="1">
      <alignment horizontal="right" indent="1"/>
      <protection locked="0"/>
    </xf>
    <xf numFmtId="1" fontId="4" fillId="0" borderId="13" xfId="0" applyNumberFormat="1" applyFont="1" applyBorder="1" applyAlignment="1" applyProtection="1">
      <alignment horizontal="right" indent="1"/>
      <protection locked="0"/>
    </xf>
    <xf numFmtId="2" fontId="4" fillId="2" borderId="2" xfId="0" applyNumberFormat="1" applyFont="1" applyFill="1" applyBorder="1" applyAlignment="1" applyProtection="1">
      <alignment horizontal="right" indent="1"/>
      <protection locked="0"/>
    </xf>
    <xf numFmtId="0" fontId="4" fillId="2" borderId="0" xfId="0" applyFont="1" applyFill="1" applyBorder="1" applyAlignment="1" applyProtection="1">
      <alignment horizontal="right" indent="1"/>
      <protection locked="0"/>
    </xf>
    <xf numFmtId="2" fontId="4" fillId="2" borderId="0" xfId="0" applyNumberFormat="1" applyFont="1" applyFill="1" applyBorder="1" applyAlignment="1" applyProtection="1">
      <alignment horizontal="right" indent="1"/>
      <protection locked="0"/>
    </xf>
    <xf numFmtId="2" fontId="4" fillId="2" borderId="1" xfId="0" applyNumberFormat="1" applyFont="1" applyFill="1" applyBorder="1" applyAlignment="1" applyProtection="1">
      <alignment horizontal="right" indent="1"/>
      <protection locked="0"/>
    </xf>
    <xf numFmtId="2" fontId="4" fillId="0" borderId="0" xfId="0" applyNumberFormat="1" applyFont="1" applyBorder="1" applyAlignment="1" applyProtection="1">
      <alignment horizontal="right" indent="1"/>
      <protection locked="0"/>
    </xf>
    <xf numFmtId="2" fontId="4" fillId="2" borderId="3" xfId="0" applyNumberFormat="1" applyFont="1" applyFill="1" applyBorder="1" applyAlignment="1" applyProtection="1">
      <alignment horizontal="right" indent="1"/>
      <protection locked="0"/>
    </xf>
    <xf numFmtId="0" fontId="4" fillId="2" borderId="4" xfId="0" applyFont="1" applyFill="1" applyBorder="1" applyAlignment="1" applyProtection="1">
      <alignment horizontal="right" indent="1"/>
      <protection locked="0"/>
    </xf>
    <xf numFmtId="2" fontId="4" fillId="2" borderId="4" xfId="0" applyNumberFormat="1" applyFont="1" applyFill="1" applyBorder="1" applyAlignment="1" applyProtection="1">
      <alignment horizontal="right" indent="1"/>
      <protection locked="0"/>
    </xf>
    <xf numFmtId="2" fontId="4" fillId="2" borderId="5" xfId="0" applyNumberFormat="1" applyFont="1" applyFill="1" applyBorder="1" applyAlignment="1" applyProtection="1">
      <alignment horizontal="right" indent="1"/>
      <protection locked="0"/>
    </xf>
    <xf numFmtId="2" fontId="4" fillId="0" borderId="4" xfId="0" applyNumberFormat="1" applyFont="1" applyBorder="1" applyAlignment="1" applyProtection="1">
      <alignment horizontal="right" indent="1"/>
      <protection locked="0"/>
    </xf>
    <xf numFmtId="41" fontId="4" fillId="2" borderId="2" xfId="0" applyNumberFormat="1" applyFont="1" applyFill="1" applyBorder="1" applyAlignment="1" applyProtection="1">
      <alignment horizontal="right"/>
      <protection locked="0"/>
    </xf>
    <xf numFmtId="41" fontId="4" fillId="2" borderId="0" xfId="0" applyNumberFormat="1" applyFont="1" applyFill="1" applyBorder="1" applyAlignment="1" applyProtection="1">
      <alignment horizontal="right"/>
      <protection locked="0"/>
    </xf>
    <xf numFmtId="41" fontId="4" fillId="2" borderId="1" xfId="0" applyNumberFormat="1" applyFont="1" applyFill="1" applyBorder="1" applyAlignment="1" applyProtection="1">
      <alignment horizontal="right"/>
      <protection locked="0"/>
    </xf>
    <xf numFmtId="41" fontId="4" fillId="0" borderId="2" xfId="0" applyNumberFormat="1" applyFont="1" applyBorder="1" applyAlignment="1" applyProtection="1">
      <alignment horizontal="right"/>
      <protection locked="0"/>
    </xf>
    <xf numFmtId="41" fontId="4" fillId="0" borderId="0" xfId="0" applyNumberFormat="1" applyFont="1" applyBorder="1" applyAlignment="1" applyProtection="1">
      <alignment horizontal="right"/>
      <protection locked="0"/>
    </xf>
    <xf numFmtId="41" fontId="4" fillId="0" borderId="1" xfId="0" applyNumberFormat="1" applyFont="1" applyBorder="1" applyAlignment="1" applyProtection="1">
      <alignment horizontal="right"/>
      <protection locked="0"/>
    </xf>
    <xf numFmtId="41" fontId="4" fillId="0" borderId="2" xfId="0" applyNumberFormat="1" applyFont="1" applyBorder="1" applyProtection="1">
      <protection locked="0"/>
    </xf>
    <xf numFmtId="41" fontId="4" fillId="0" borderId="0" xfId="0" applyNumberFormat="1" applyFont="1" applyBorder="1" applyProtection="1">
      <protection locked="0"/>
    </xf>
    <xf numFmtId="41" fontId="4" fillId="0" borderId="1" xfId="0" applyNumberFormat="1" applyFont="1" applyBorder="1" applyProtection="1">
      <protection locked="0"/>
    </xf>
    <xf numFmtId="41" fontId="4" fillId="0" borderId="0" xfId="0" applyNumberFormat="1" applyFont="1" applyFill="1" applyBorder="1" applyProtection="1">
      <protection locked="0"/>
    </xf>
    <xf numFmtId="41" fontId="4" fillId="2" borderId="19" xfId="0" applyNumberFormat="1" applyFont="1" applyFill="1" applyBorder="1" applyAlignment="1" applyProtection="1">
      <alignment horizontal="right"/>
      <protection locked="0"/>
    </xf>
    <xf numFmtId="41" fontId="4" fillId="2" borderId="6" xfId="0" applyNumberFormat="1" applyFont="1" applyFill="1" applyBorder="1" applyAlignment="1" applyProtection="1">
      <alignment horizontal="right"/>
      <protection locked="0"/>
    </xf>
    <xf numFmtId="41" fontId="4" fillId="2" borderId="20" xfId="0" applyNumberFormat="1" applyFont="1" applyFill="1" applyBorder="1" applyAlignment="1" applyProtection="1">
      <alignment horizontal="right"/>
      <protection locked="0"/>
    </xf>
    <xf numFmtId="41" fontId="4" fillId="0" borderId="0" xfId="0" applyNumberFormat="1" applyFont="1" applyFill="1" applyBorder="1" applyAlignment="1" applyProtection="1">
      <alignment horizontal="right"/>
      <protection locked="0"/>
    </xf>
    <xf numFmtId="41" fontId="4" fillId="0" borderId="1" xfId="0" applyNumberFormat="1" applyFont="1" applyFill="1" applyBorder="1" applyAlignment="1" applyProtection="1">
      <alignment horizontal="right"/>
      <protection locked="0"/>
    </xf>
    <xf numFmtId="41" fontId="4" fillId="0" borderId="19" xfId="0" applyNumberFormat="1" applyFont="1" applyBorder="1" applyAlignment="1" applyProtection="1">
      <alignment horizontal="right"/>
      <protection locked="0"/>
    </xf>
    <xf numFmtId="41" fontId="4" fillId="0" borderId="6" xfId="0" applyNumberFormat="1" applyFont="1" applyBorder="1" applyAlignment="1" applyProtection="1">
      <alignment horizontal="right"/>
      <protection locked="0"/>
    </xf>
    <xf numFmtId="41" fontId="4" fillId="0" borderId="20" xfId="0" applyNumberFormat="1" applyFont="1" applyBorder="1" applyAlignment="1" applyProtection="1">
      <alignment horizontal="right"/>
      <protection locked="0"/>
    </xf>
    <xf numFmtId="43" fontId="4" fillId="2" borderId="2" xfId="0" applyNumberFormat="1" applyFont="1" applyFill="1" applyBorder="1" applyAlignment="1" applyProtection="1">
      <alignment horizontal="right" indent="1"/>
      <protection locked="0"/>
    </xf>
    <xf numFmtId="43" fontId="4" fillId="2" borderId="0" xfId="0" applyNumberFormat="1" applyFont="1" applyFill="1" applyBorder="1" applyAlignment="1" applyProtection="1">
      <alignment horizontal="right" indent="1"/>
      <protection locked="0"/>
    </xf>
    <xf numFmtId="43" fontId="4" fillId="2" borderId="1" xfId="0" applyNumberFormat="1" applyFont="1" applyFill="1" applyBorder="1" applyAlignment="1" applyProtection="1">
      <alignment horizontal="right" indent="1"/>
      <protection locked="0"/>
    </xf>
    <xf numFmtId="43" fontId="4" fillId="0" borderId="0" xfId="0" applyNumberFormat="1" applyFont="1" applyBorder="1" applyAlignment="1" applyProtection="1">
      <alignment horizontal="right" indent="1"/>
      <protection locked="0"/>
    </xf>
    <xf numFmtId="43" fontId="4" fillId="0" borderId="1" xfId="0" applyNumberFormat="1" applyFont="1" applyBorder="1" applyAlignment="1" applyProtection="1">
      <alignment horizontal="right" indent="1"/>
      <protection locked="0"/>
    </xf>
    <xf numFmtId="43" fontId="4" fillId="2" borderId="2" xfId="0" applyNumberFormat="1" applyFont="1" applyFill="1" applyBorder="1" applyAlignment="1" applyProtection="1">
      <alignment horizontal="right"/>
      <protection locked="0"/>
    </xf>
    <xf numFmtId="43" fontId="4" fillId="2" borderId="0" xfId="0" applyNumberFormat="1" applyFont="1" applyFill="1" applyBorder="1" applyAlignment="1" applyProtection="1">
      <alignment horizontal="right"/>
      <protection locked="0"/>
    </xf>
    <xf numFmtId="43" fontId="4" fillId="2" borderId="1" xfId="0" applyNumberFormat="1" applyFont="1" applyFill="1" applyBorder="1" applyAlignment="1" applyProtection="1">
      <alignment horizontal="right"/>
      <protection locked="0"/>
    </xf>
    <xf numFmtId="43" fontId="4" fillId="0" borderId="2" xfId="0" applyNumberFormat="1" applyFont="1" applyBorder="1" applyAlignment="1" applyProtection="1">
      <alignment horizontal="right"/>
      <protection locked="0"/>
    </xf>
    <xf numFmtId="43" fontId="4" fillId="0" borderId="0" xfId="0" applyNumberFormat="1" applyFont="1" applyBorder="1" applyAlignment="1" applyProtection="1">
      <alignment horizontal="right"/>
      <protection locked="0"/>
    </xf>
    <xf numFmtId="43" fontId="4" fillId="0" borderId="1" xfId="0" applyNumberFormat="1" applyFont="1" applyBorder="1" applyAlignment="1" applyProtection="1">
      <alignment horizontal="right"/>
      <protection locked="0"/>
    </xf>
    <xf numFmtId="0" fontId="4" fillId="2" borderId="2"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10" fontId="4" fillId="2" borderId="11" xfId="0" applyNumberFormat="1" applyFont="1" applyFill="1" applyBorder="1" applyAlignment="1" applyProtection="1">
      <alignment horizontal="right" indent="1"/>
      <protection locked="0"/>
    </xf>
    <xf numFmtId="10" fontId="4" fillId="2" borderId="12" xfId="0" applyNumberFormat="1" applyFont="1" applyFill="1" applyBorder="1" applyAlignment="1" applyProtection="1">
      <alignment horizontal="right" indent="1"/>
      <protection locked="0"/>
    </xf>
    <xf numFmtId="10" fontId="4" fillId="2" borderId="13" xfId="0" applyNumberFormat="1" applyFont="1" applyFill="1" applyBorder="1" applyAlignment="1" applyProtection="1">
      <alignment horizontal="right" indent="1"/>
      <protection locked="0"/>
    </xf>
    <xf numFmtId="10" fontId="4" fillId="0" borderId="0" xfId="0" applyNumberFormat="1" applyFont="1" applyBorder="1" applyAlignment="1" applyProtection="1">
      <alignment horizontal="right" indent="1"/>
      <protection locked="0"/>
    </xf>
    <xf numFmtId="10" fontId="4" fillId="0" borderId="1" xfId="0" applyNumberFormat="1" applyFont="1" applyBorder="1" applyAlignment="1" applyProtection="1">
      <alignment horizontal="right" indent="1"/>
      <protection locked="0"/>
    </xf>
    <xf numFmtId="10" fontId="4" fillId="2" borderId="2" xfId="0" applyNumberFormat="1" applyFont="1" applyFill="1" applyBorder="1" applyAlignment="1" applyProtection="1">
      <alignment horizontal="right" indent="1"/>
      <protection locked="0"/>
    </xf>
    <xf numFmtId="10" fontId="4" fillId="2" borderId="0" xfId="0" applyNumberFormat="1" applyFont="1" applyFill="1" applyBorder="1" applyAlignment="1" applyProtection="1">
      <alignment horizontal="right" indent="1"/>
      <protection locked="0"/>
    </xf>
    <xf numFmtId="10" fontId="4" fillId="2" borderId="1" xfId="0" applyNumberFormat="1" applyFont="1" applyFill="1" applyBorder="1" applyAlignment="1" applyProtection="1">
      <alignment horizontal="right" indent="1"/>
      <protection locked="0"/>
    </xf>
    <xf numFmtId="0" fontId="4" fillId="0" borderId="13" xfId="0" applyFont="1" applyBorder="1"/>
    <xf numFmtId="0" fontId="4" fillId="0" borderId="1" xfId="0" applyFont="1" applyBorder="1" applyProtection="1">
      <protection locked="0"/>
    </xf>
    <xf numFmtId="0" fontId="7" fillId="0" borderId="0" xfId="0" applyFont="1" applyBorder="1" applyAlignment="1"/>
    <xf numFmtId="0" fontId="7" fillId="0" borderId="1" xfId="0" applyFont="1" applyBorder="1" applyAlignment="1"/>
    <xf numFmtId="0" fontId="8" fillId="0" borderId="2" xfId="0" applyFont="1" applyBorder="1"/>
    <xf numFmtId="0" fontId="3" fillId="0" borderId="1" xfId="0" applyFont="1" applyBorder="1" applyAlignment="1">
      <alignment horizontal="center"/>
    </xf>
    <xf numFmtId="0" fontId="4" fillId="0" borderId="2" xfId="0" applyFont="1" applyBorder="1"/>
    <xf numFmtId="0" fontId="6" fillId="0" borderId="2" xfId="0" applyFont="1" applyBorder="1"/>
    <xf numFmtId="0" fontId="3" fillId="0" borderId="2" xfId="0" applyFont="1" applyBorder="1"/>
    <xf numFmtId="0" fontId="6" fillId="0" borderId="2" xfId="0" applyFont="1" applyFill="1" applyBorder="1"/>
    <xf numFmtId="0" fontId="4" fillId="0" borderId="2" xfId="0" applyFont="1" applyFill="1" applyBorder="1"/>
    <xf numFmtId="42" fontId="4" fillId="0" borderId="1" xfId="0" applyNumberFormat="1" applyFont="1" applyFill="1" applyBorder="1"/>
    <xf numFmtId="0" fontId="4" fillId="0" borderId="2" xfId="0" applyFont="1" applyBorder="1" applyAlignment="1"/>
    <xf numFmtId="37" fontId="4" fillId="0" borderId="1" xfId="1" applyNumberFormat="1" applyFont="1" applyFill="1" applyBorder="1" applyAlignment="1">
      <alignment horizontal="center"/>
    </xf>
    <xf numFmtId="0" fontId="10" fillId="0" borderId="2" xfId="0" applyFont="1" applyBorder="1"/>
    <xf numFmtId="0" fontId="6" fillId="0" borderId="2" xfId="4" applyFont="1" applyFill="1" applyBorder="1"/>
    <xf numFmtId="0" fontId="4" fillId="0" borderId="2" xfId="4" applyFont="1" applyFill="1" applyBorder="1"/>
    <xf numFmtId="0" fontId="9" fillId="0" borderId="2" xfId="0" applyFont="1" applyBorder="1"/>
    <xf numFmtId="0" fontId="4" fillId="0" borderId="3" xfId="0" applyFont="1" applyBorder="1"/>
    <xf numFmtId="0" fontId="4" fillId="0" borderId="2" xfId="3" applyFont="1" applyFill="1" applyBorder="1" applyAlignment="1" applyProtection="1">
      <alignment horizontal="left"/>
    </xf>
    <xf numFmtId="0" fontId="11" fillId="0" borderId="11" xfId="3"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2" xfId="0" applyFont="1" applyBorder="1" applyAlignment="1">
      <alignment vertical="center"/>
    </xf>
    <xf numFmtId="2" fontId="4" fillId="0" borderId="1" xfId="0" applyNumberFormat="1" applyFont="1" applyBorder="1" applyAlignment="1" applyProtection="1">
      <alignment horizontal="right" indent="1"/>
      <protection locked="0"/>
    </xf>
    <xf numFmtId="2" fontId="4" fillId="0" borderId="5" xfId="0" applyNumberFormat="1" applyFont="1" applyBorder="1" applyAlignment="1" applyProtection="1">
      <alignment horizontal="right" indent="1"/>
      <protection locked="0"/>
    </xf>
    <xf numFmtId="0" fontId="7" fillId="0" borderId="0" xfId="0" applyFont="1" applyBorder="1" applyAlignment="1">
      <alignment horizontal="right"/>
    </xf>
    <xf numFmtId="0" fontId="7" fillId="0" borderId="0" xfId="0" applyFont="1" applyBorder="1" applyAlignment="1">
      <alignment horizontal="left"/>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1" fillId="0" borderId="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cellXfs>
  <cellStyles count="5">
    <cellStyle name="Comma0" xfId="1"/>
    <cellStyle name="Currency" xfId="2" builtinId="4"/>
    <cellStyle name="Normal" xfId="0" builtinId="0"/>
    <cellStyle name="Normal 2" xfId="3"/>
    <cellStyle name="Normal 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9"/>
  <sheetViews>
    <sheetView tabSelected="1" topLeftCell="A53" zoomScale="120" zoomScaleNormal="120" workbookViewId="0">
      <selection activeCell="A135" sqref="A135"/>
    </sheetView>
  </sheetViews>
  <sheetFormatPr defaultColWidth="9.21875" defaultRowHeight="11.4" x14ac:dyDescent="0.2"/>
  <cols>
    <col min="1" max="1" width="46.44140625" style="1" customWidth="1"/>
    <col min="2" max="11" width="13.21875" style="1" customWidth="1"/>
    <col min="12" max="12" width="9.21875" style="2"/>
    <col min="13" max="15" width="9.21875" style="1"/>
    <col min="16" max="19" width="0" style="1" hidden="1" customWidth="1"/>
    <col min="20" max="16384" width="9.21875" style="1"/>
  </cols>
  <sheetData>
    <row r="1" spans="1:19" ht="13.8" x14ac:dyDescent="0.2">
      <c r="A1" s="245" t="s">
        <v>111</v>
      </c>
      <c r="B1" s="95"/>
      <c r="C1" s="95"/>
      <c r="D1" s="95"/>
      <c r="E1" s="95"/>
      <c r="F1" s="95"/>
      <c r="G1" s="95"/>
      <c r="H1" s="95"/>
      <c r="I1" s="95"/>
      <c r="J1" s="95"/>
      <c r="K1" s="225"/>
    </row>
    <row r="2" spans="1:19" ht="12" x14ac:dyDescent="0.25">
      <c r="A2" s="246" t="s">
        <v>112</v>
      </c>
      <c r="B2" s="3"/>
      <c r="C2" s="3"/>
      <c r="D2" s="3"/>
      <c r="E2" s="3"/>
      <c r="F2" s="3"/>
      <c r="G2" s="2"/>
      <c r="H2" s="2"/>
      <c r="I2" s="2"/>
      <c r="J2" s="4" t="s">
        <v>38</v>
      </c>
      <c r="K2" s="226" t="s">
        <v>114</v>
      </c>
    </row>
    <row r="3" spans="1:19" s="6" customFormat="1" ht="13.8" x14ac:dyDescent="0.25">
      <c r="A3" s="247" t="s">
        <v>117</v>
      </c>
      <c r="B3" s="227"/>
      <c r="C3" s="250" t="s">
        <v>109</v>
      </c>
      <c r="D3" s="250"/>
      <c r="E3" s="251" t="s">
        <v>113</v>
      </c>
      <c r="F3" s="251"/>
      <c r="G3" s="251"/>
      <c r="H3" s="251"/>
      <c r="I3" s="227"/>
      <c r="J3" s="227"/>
      <c r="K3" s="228"/>
      <c r="L3" s="5"/>
    </row>
    <row r="4" spans="1:19" s="6" customFormat="1" ht="13.8" x14ac:dyDescent="0.25">
      <c r="A4" s="258" t="s">
        <v>23</v>
      </c>
      <c r="B4" s="259"/>
      <c r="C4" s="259"/>
      <c r="D4" s="259"/>
      <c r="E4" s="259"/>
      <c r="F4" s="259"/>
      <c r="G4" s="259"/>
      <c r="H4" s="259"/>
      <c r="I4" s="259"/>
      <c r="J4" s="259"/>
      <c r="K4" s="260"/>
      <c r="L4" s="5"/>
    </row>
    <row r="5" spans="1:19" s="6" customFormat="1" ht="13.8" x14ac:dyDescent="0.25">
      <c r="A5" s="258" t="s">
        <v>115</v>
      </c>
      <c r="B5" s="259"/>
      <c r="C5" s="259"/>
      <c r="D5" s="259"/>
      <c r="E5" s="259"/>
      <c r="F5" s="259"/>
      <c r="G5" s="259"/>
      <c r="H5" s="259"/>
      <c r="I5" s="259"/>
      <c r="J5" s="259"/>
      <c r="K5" s="260"/>
      <c r="L5" s="5"/>
    </row>
    <row r="6" spans="1:19" s="6" customFormat="1" ht="13.8" x14ac:dyDescent="0.25">
      <c r="A6" s="258" t="s">
        <v>116</v>
      </c>
      <c r="B6" s="259"/>
      <c r="C6" s="259"/>
      <c r="D6" s="259"/>
      <c r="E6" s="259"/>
      <c r="F6" s="259"/>
      <c r="G6" s="259"/>
      <c r="H6" s="259"/>
      <c r="I6" s="259"/>
      <c r="J6" s="259"/>
      <c r="K6" s="260"/>
      <c r="L6" s="5"/>
    </row>
    <row r="7" spans="1:19" ht="13.8" thickBot="1" x14ac:dyDescent="0.3">
      <c r="A7" s="229"/>
      <c r="B7" s="13"/>
      <c r="C7" s="13"/>
      <c r="D7" s="13"/>
      <c r="E7" s="13"/>
      <c r="F7" s="13"/>
      <c r="G7" s="14"/>
      <c r="H7" s="14"/>
      <c r="I7" s="14"/>
      <c r="J7" s="14"/>
      <c r="K7" s="230"/>
    </row>
    <row r="8" spans="1:19" ht="13.5" customHeight="1" thickBot="1" x14ac:dyDescent="0.3">
      <c r="A8" s="231"/>
      <c r="B8" s="255" t="s">
        <v>3</v>
      </c>
      <c r="C8" s="256"/>
      <c r="D8" s="256"/>
      <c r="E8" s="256"/>
      <c r="F8" s="257"/>
      <c r="G8" s="46" t="s">
        <v>2</v>
      </c>
      <c r="H8" s="47"/>
      <c r="I8" s="47"/>
      <c r="J8" s="47"/>
      <c r="K8" s="48"/>
    </row>
    <row r="9" spans="1:19" x14ac:dyDescent="0.2">
      <c r="A9" s="231"/>
      <c r="B9" s="51" t="s">
        <v>1</v>
      </c>
      <c r="C9" s="52" t="s">
        <v>1</v>
      </c>
      <c r="D9" s="52" t="s">
        <v>1</v>
      </c>
      <c r="E9" s="52" t="s">
        <v>1</v>
      </c>
      <c r="F9" s="53" t="s">
        <v>1</v>
      </c>
      <c r="G9" s="19" t="s">
        <v>1</v>
      </c>
      <c r="H9" s="7" t="s">
        <v>1</v>
      </c>
      <c r="I9" s="7" t="s">
        <v>1</v>
      </c>
      <c r="J9" s="7" t="s">
        <v>1</v>
      </c>
      <c r="K9" s="18" t="s">
        <v>1</v>
      </c>
    </row>
    <row r="10" spans="1:19" ht="12" thickBot="1" x14ac:dyDescent="0.25">
      <c r="A10" s="231"/>
      <c r="B10" s="210">
        <v>2013</v>
      </c>
      <c r="C10" s="211">
        <v>2014</v>
      </c>
      <c r="D10" s="211">
        <v>2015</v>
      </c>
      <c r="E10" s="211">
        <v>2016</v>
      </c>
      <c r="F10" s="212">
        <v>2017</v>
      </c>
      <c r="G10" s="213">
        <v>2018</v>
      </c>
      <c r="H10" s="214">
        <v>2019</v>
      </c>
      <c r="I10" s="215">
        <v>2020</v>
      </c>
      <c r="J10" s="215">
        <v>2021</v>
      </c>
      <c r="K10" s="216">
        <v>2022</v>
      </c>
      <c r="P10" s="1">
        <v>1940000</v>
      </c>
      <c r="Q10" s="1">
        <v>250</v>
      </c>
      <c r="R10" s="1">
        <v>7185</v>
      </c>
      <c r="S10" s="1">
        <f>+Q10*R10</f>
        <v>1796250</v>
      </c>
    </row>
    <row r="11" spans="1:19" ht="12" x14ac:dyDescent="0.25">
      <c r="A11" s="232" t="s">
        <v>17</v>
      </c>
      <c r="B11" s="64"/>
      <c r="C11" s="65"/>
      <c r="D11" s="65"/>
      <c r="E11" s="65"/>
      <c r="F11" s="66"/>
      <c r="G11" s="67"/>
      <c r="H11" s="68"/>
      <c r="I11" s="68"/>
      <c r="J11" s="68"/>
      <c r="K11" s="69"/>
      <c r="Q11" s="1">
        <v>300</v>
      </c>
      <c r="R11" s="1">
        <v>7185.11</v>
      </c>
      <c r="S11" s="1">
        <f>+Q11*R11</f>
        <v>2155533</v>
      </c>
    </row>
    <row r="12" spans="1:19" x14ac:dyDescent="0.2">
      <c r="A12" s="231" t="s">
        <v>39</v>
      </c>
      <c r="B12" s="136">
        <v>897323</v>
      </c>
      <c r="C12" s="137">
        <v>944349</v>
      </c>
      <c r="D12" s="137">
        <v>1131626</v>
      </c>
      <c r="E12" s="137">
        <v>1082140</v>
      </c>
      <c r="F12" s="138">
        <v>1419141</v>
      </c>
      <c r="G12" s="142">
        <f>1328745-10245</f>
        <v>1318500</v>
      </c>
      <c r="H12" s="140">
        <f>G12</f>
        <v>1318500</v>
      </c>
      <c r="I12" s="140">
        <f t="shared" ref="I12:J12" si="0">H12</f>
        <v>1318500</v>
      </c>
      <c r="J12" s="140">
        <f t="shared" si="0"/>
        <v>1318500</v>
      </c>
      <c r="K12" s="141">
        <f>J12</f>
        <v>1318500</v>
      </c>
      <c r="Q12" s="1">
        <v>325</v>
      </c>
      <c r="R12" s="1">
        <v>7185.11</v>
      </c>
      <c r="S12" s="1">
        <f>+Q12*R12</f>
        <v>2335160.75</v>
      </c>
    </row>
    <row r="13" spans="1:19" x14ac:dyDescent="0.2">
      <c r="A13" s="231" t="s">
        <v>40</v>
      </c>
      <c r="B13" s="181">
        <v>0</v>
      </c>
      <c r="C13" s="182">
        <v>0</v>
      </c>
      <c r="D13" s="182">
        <v>0</v>
      </c>
      <c r="E13" s="182">
        <v>0</v>
      </c>
      <c r="F13" s="183">
        <v>0</v>
      </c>
      <c r="G13" s="184">
        <v>0</v>
      </c>
      <c r="H13" s="185">
        <v>0</v>
      </c>
      <c r="I13" s="185">
        <v>0</v>
      </c>
      <c r="J13" s="185">
        <v>0</v>
      </c>
      <c r="K13" s="186">
        <v>0</v>
      </c>
      <c r="L13" s="8"/>
      <c r="Q13" s="1">
        <v>350</v>
      </c>
      <c r="R13" s="1">
        <v>7185.11</v>
      </c>
      <c r="S13" s="1">
        <f>+Q13*R13</f>
        <v>2514788.5</v>
      </c>
    </row>
    <row r="14" spans="1:19" x14ac:dyDescent="0.2">
      <c r="A14" s="231" t="s">
        <v>41</v>
      </c>
      <c r="B14" s="181">
        <v>0</v>
      </c>
      <c r="C14" s="182">
        <v>0</v>
      </c>
      <c r="D14" s="182">
        <v>713</v>
      </c>
      <c r="E14" s="182">
        <v>0</v>
      </c>
      <c r="F14" s="183">
        <v>0</v>
      </c>
      <c r="G14" s="184">
        <f>200</f>
        <v>200</v>
      </c>
      <c r="H14" s="185">
        <v>200</v>
      </c>
      <c r="I14" s="185">
        <f>H14</f>
        <v>200</v>
      </c>
      <c r="J14" s="185">
        <f>I14</f>
        <v>200</v>
      </c>
      <c r="K14" s="186">
        <f>J14</f>
        <v>200</v>
      </c>
      <c r="L14" s="8"/>
      <c r="Q14" s="1">
        <v>350</v>
      </c>
      <c r="R14" s="1">
        <v>7185.11</v>
      </c>
      <c r="S14" s="1">
        <f>+Q14*R14</f>
        <v>2514788.5</v>
      </c>
    </row>
    <row r="15" spans="1:19" x14ac:dyDescent="0.2">
      <c r="A15" s="231" t="s">
        <v>107</v>
      </c>
      <c r="B15" s="181">
        <v>6545</v>
      </c>
      <c r="C15" s="182">
        <v>9364</v>
      </c>
      <c r="D15" s="182">
        <v>12068</v>
      </c>
      <c r="E15" s="182">
        <v>17115</v>
      </c>
      <c r="F15" s="183">
        <f>14355+1794</f>
        <v>16149</v>
      </c>
      <c r="G15" s="184">
        <f>5000+2000+16500+10245</f>
        <v>33745</v>
      </c>
      <c r="H15" s="185">
        <v>10000</v>
      </c>
      <c r="I15" s="185">
        <v>10000</v>
      </c>
      <c r="J15" s="185">
        <v>10000</v>
      </c>
      <c r="K15" s="186">
        <f>J15</f>
        <v>10000</v>
      </c>
      <c r="L15" s="8"/>
    </row>
    <row r="16" spans="1:19" ht="12" x14ac:dyDescent="0.25">
      <c r="A16" s="233" t="s">
        <v>27</v>
      </c>
      <c r="B16" s="127">
        <f t="shared" ref="B16:K16" si="1">SUM(B11:B15)</f>
        <v>903868</v>
      </c>
      <c r="C16" s="128">
        <f t="shared" si="1"/>
        <v>953713</v>
      </c>
      <c r="D16" s="128">
        <f t="shared" si="1"/>
        <v>1144407</v>
      </c>
      <c r="E16" s="128">
        <f t="shared" si="1"/>
        <v>1099255</v>
      </c>
      <c r="F16" s="129">
        <f t="shared" si="1"/>
        <v>1435290</v>
      </c>
      <c r="G16" s="107">
        <f t="shared" si="1"/>
        <v>1352445</v>
      </c>
      <c r="H16" s="108">
        <f t="shared" si="1"/>
        <v>1328700</v>
      </c>
      <c r="I16" s="108">
        <f t="shared" si="1"/>
        <v>1328700</v>
      </c>
      <c r="J16" s="108">
        <f t="shared" si="1"/>
        <v>1328700</v>
      </c>
      <c r="K16" s="109">
        <f t="shared" si="1"/>
        <v>1328700</v>
      </c>
      <c r="L16" s="8"/>
    </row>
    <row r="17" spans="1:19" ht="12" x14ac:dyDescent="0.25">
      <c r="A17" s="233"/>
      <c r="B17" s="35"/>
      <c r="C17" s="36"/>
      <c r="D17" s="36"/>
      <c r="E17" s="36"/>
      <c r="F17" s="54"/>
      <c r="G17" s="20"/>
      <c r="H17" s="21"/>
      <c r="I17" s="21"/>
      <c r="J17" s="21"/>
      <c r="K17" s="22"/>
      <c r="L17" s="8"/>
      <c r="Q17" s="1">
        <v>750000</v>
      </c>
      <c r="R17" s="1">
        <f>35000*1.25</f>
        <v>43750</v>
      </c>
      <c r="S17" s="1">
        <f>(+Q17+R17)*1.02</f>
        <v>809625</v>
      </c>
    </row>
    <row r="18" spans="1:19" ht="12" x14ac:dyDescent="0.25">
      <c r="A18" s="232" t="s">
        <v>18</v>
      </c>
      <c r="B18" s="35"/>
      <c r="C18" s="36"/>
      <c r="D18" s="36"/>
      <c r="E18" s="37"/>
      <c r="F18" s="55"/>
      <c r="G18" s="23"/>
      <c r="H18" s="24"/>
      <c r="I18" s="24"/>
      <c r="J18" s="24"/>
      <c r="K18" s="25"/>
      <c r="L18" s="8"/>
      <c r="Q18" s="1">
        <f>+S17</f>
        <v>809625</v>
      </c>
      <c r="R18" s="1">
        <v>43750</v>
      </c>
      <c r="S18" s="1">
        <f>(+Q18+R18)*1.02</f>
        <v>870442.5</v>
      </c>
    </row>
    <row r="19" spans="1:19" x14ac:dyDescent="0.2">
      <c r="A19" s="231" t="s">
        <v>4</v>
      </c>
      <c r="B19" s="136">
        <v>0</v>
      </c>
      <c r="C19" s="137">
        <v>0</v>
      </c>
      <c r="D19" s="137">
        <v>0</v>
      </c>
      <c r="E19" s="137">
        <v>0</v>
      </c>
      <c r="F19" s="138">
        <v>0</v>
      </c>
      <c r="G19" s="143">
        <v>0</v>
      </c>
      <c r="H19" s="140">
        <v>0</v>
      </c>
      <c r="I19" s="140">
        <v>0</v>
      </c>
      <c r="J19" s="140">
        <v>0</v>
      </c>
      <c r="K19" s="141">
        <v>0</v>
      </c>
      <c r="L19" s="8"/>
      <c r="Q19" s="1">
        <f>+S18</f>
        <v>870442.5</v>
      </c>
      <c r="R19" s="1">
        <v>43750</v>
      </c>
      <c r="S19" s="1">
        <f>(+Q19+R19)*1.02</f>
        <v>932476.35</v>
      </c>
    </row>
    <row r="20" spans="1:19" x14ac:dyDescent="0.2">
      <c r="A20" s="231" t="s">
        <v>5</v>
      </c>
      <c r="B20" s="181">
        <v>8821</v>
      </c>
      <c r="C20" s="182">
        <v>0</v>
      </c>
      <c r="D20" s="182">
        <v>0</v>
      </c>
      <c r="E20" s="182">
        <v>0</v>
      </c>
      <c r="F20" s="183">
        <v>0</v>
      </c>
      <c r="G20" s="187">
        <v>0</v>
      </c>
      <c r="H20" s="188">
        <v>0</v>
      </c>
      <c r="I20" s="188">
        <v>0</v>
      </c>
      <c r="J20" s="188">
        <v>0</v>
      </c>
      <c r="K20" s="189">
        <v>0</v>
      </c>
      <c r="L20" s="8"/>
      <c r="Q20" s="1">
        <f>+S19</f>
        <v>932476.35</v>
      </c>
      <c r="R20" s="1">
        <v>43750</v>
      </c>
      <c r="S20" s="1">
        <f>(+Q20+R20)*1.02</f>
        <v>995750.87699999998</v>
      </c>
    </row>
    <row r="21" spans="1:19" x14ac:dyDescent="0.2">
      <c r="A21" s="231" t="s">
        <v>42</v>
      </c>
      <c r="B21" s="181">
        <v>1009066</v>
      </c>
      <c r="C21" s="182">
        <v>957416</v>
      </c>
      <c r="D21" s="182">
        <v>944064</v>
      </c>
      <c r="E21" s="182">
        <v>1053330</v>
      </c>
      <c r="F21" s="183">
        <v>1175946</v>
      </c>
      <c r="G21" s="187">
        <v>1597773</v>
      </c>
      <c r="H21" s="188">
        <v>1345000</v>
      </c>
      <c r="I21" s="188">
        <f>H21*1.03</f>
        <v>1385350</v>
      </c>
      <c r="J21" s="188">
        <f>I21*1.03</f>
        <v>1426910.5</v>
      </c>
      <c r="K21" s="189">
        <f>J21*1.03</f>
        <v>1469717.8149999999</v>
      </c>
      <c r="L21" s="8"/>
    </row>
    <row r="22" spans="1:19" x14ac:dyDescent="0.2">
      <c r="A22" s="231" t="s">
        <v>6</v>
      </c>
      <c r="B22" s="181">
        <v>9476</v>
      </c>
      <c r="C22" s="182">
        <v>24236</v>
      </c>
      <c r="D22" s="182">
        <v>9107</v>
      </c>
      <c r="E22" s="182">
        <v>5820</v>
      </c>
      <c r="F22" s="183">
        <v>17615</v>
      </c>
      <c r="G22" s="187">
        <v>37653</v>
      </c>
      <c r="H22" s="188">
        <v>35000</v>
      </c>
      <c r="I22" s="188">
        <f t="shared" ref="I22:K25" si="2">H22</f>
        <v>35000</v>
      </c>
      <c r="J22" s="188">
        <f t="shared" si="2"/>
        <v>35000</v>
      </c>
      <c r="K22" s="189">
        <f t="shared" si="2"/>
        <v>35000</v>
      </c>
      <c r="L22" s="8"/>
    </row>
    <row r="23" spans="1:19" x14ac:dyDescent="0.2">
      <c r="A23" s="231" t="s">
        <v>7</v>
      </c>
      <c r="B23" s="181">
        <v>19918</v>
      </c>
      <c r="C23" s="182">
        <v>57242</v>
      </c>
      <c r="D23" s="182">
        <v>8983</v>
      </c>
      <c r="E23" s="182">
        <v>13381</v>
      </c>
      <c r="F23" s="183">
        <v>72741</v>
      </c>
      <c r="G23" s="187">
        <v>67668</v>
      </c>
      <c r="H23" s="190">
        <v>40000</v>
      </c>
      <c r="I23" s="188">
        <v>40000</v>
      </c>
      <c r="J23" s="188">
        <f t="shared" si="2"/>
        <v>40000</v>
      </c>
      <c r="K23" s="189">
        <f t="shared" si="2"/>
        <v>40000</v>
      </c>
      <c r="L23" s="8"/>
    </row>
    <row r="24" spans="1:19" x14ac:dyDescent="0.2">
      <c r="A24" s="231" t="s">
        <v>8</v>
      </c>
      <c r="B24" s="181">
        <v>0</v>
      </c>
      <c r="C24" s="182">
        <v>0</v>
      </c>
      <c r="D24" s="182">
        <v>0</v>
      </c>
      <c r="E24" s="182">
        <v>0</v>
      </c>
      <c r="F24" s="183">
        <v>0</v>
      </c>
      <c r="G24" s="187">
        <v>0</v>
      </c>
      <c r="H24" s="188">
        <v>0</v>
      </c>
      <c r="I24" s="188">
        <f t="shared" si="2"/>
        <v>0</v>
      </c>
      <c r="J24" s="188">
        <f t="shared" si="2"/>
        <v>0</v>
      </c>
      <c r="K24" s="189">
        <f t="shared" si="2"/>
        <v>0</v>
      </c>
      <c r="L24" s="8"/>
    </row>
    <row r="25" spans="1:19" x14ac:dyDescent="0.2">
      <c r="A25" s="231" t="s">
        <v>0</v>
      </c>
      <c r="B25" s="181">
        <v>10915</v>
      </c>
      <c r="C25" s="182">
        <v>18876</v>
      </c>
      <c r="D25" s="182">
        <v>7996</v>
      </c>
      <c r="E25" s="182">
        <v>14608</v>
      </c>
      <c r="F25" s="183">
        <v>10475</v>
      </c>
      <c r="G25" s="187">
        <v>29450</v>
      </c>
      <c r="H25" s="194">
        <v>25000</v>
      </c>
      <c r="I25" s="188">
        <f t="shared" si="2"/>
        <v>25000</v>
      </c>
      <c r="J25" s="188">
        <f t="shared" si="2"/>
        <v>25000</v>
      </c>
      <c r="K25" s="189">
        <f t="shared" si="2"/>
        <v>25000</v>
      </c>
      <c r="L25" s="8"/>
    </row>
    <row r="26" spans="1:19" x14ac:dyDescent="0.2">
      <c r="A26" s="231" t="s">
        <v>110</v>
      </c>
      <c r="B26" s="181">
        <v>0</v>
      </c>
      <c r="C26" s="182">
        <v>0</v>
      </c>
      <c r="D26" s="182">
        <v>0</v>
      </c>
      <c r="E26" s="182">
        <v>0</v>
      </c>
      <c r="F26" s="183">
        <v>0</v>
      </c>
      <c r="G26" s="187">
        <v>0</v>
      </c>
      <c r="H26" s="194">
        <v>0</v>
      </c>
      <c r="I26" s="194">
        <v>0</v>
      </c>
      <c r="J26" s="194">
        <v>0</v>
      </c>
      <c r="K26" s="195">
        <v>0</v>
      </c>
      <c r="L26" s="8"/>
    </row>
    <row r="27" spans="1:19" x14ac:dyDescent="0.2">
      <c r="A27" s="231" t="s">
        <v>28</v>
      </c>
      <c r="B27" s="127">
        <f>SUM(B18:B26)</f>
        <v>1058196</v>
      </c>
      <c r="C27" s="128">
        <f t="shared" ref="C27:F27" si="3">SUM(C18:C26)</f>
        <v>1057770</v>
      </c>
      <c r="D27" s="128">
        <f t="shared" si="3"/>
        <v>970150</v>
      </c>
      <c r="E27" s="128">
        <f t="shared" si="3"/>
        <v>1087139</v>
      </c>
      <c r="F27" s="129">
        <f t="shared" si="3"/>
        <v>1276777</v>
      </c>
      <c r="G27" s="107">
        <f>SUM(G18:G26)</f>
        <v>1732544</v>
      </c>
      <c r="H27" s="108">
        <f t="shared" ref="H27:K27" si="4">SUM(H18:H26)</f>
        <v>1445000</v>
      </c>
      <c r="I27" s="108">
        <f t="shared" si="4"/>
        <v>1485350</v>
      </c>
      <c r="J27" s="108">
        <f t="shared" si="4"/>
        <v>1526910.5</v>
      </c>
      <c r="K27" s="109">
        <f t="shared" si="4"/>
        <v>1569717.8149999999</v>
      </c>
      <c r="L27" s="9"/>
    </row>
    <row r="28" spans="1:19" ht="12" customHeight="1" x14ac:dyDescent="0.2">
      <c r="A28" s="231"/>
      <c r="B28" s="35"/>
      <c r="C28" s="36"/>
      <c r="D28" s="36"/>
      <c r="E28" s="36"/>
      <c r="F28" s="54"/>
      <c r="G28" s="20"/>
      <c r="H28" s="21"/>
      <c r="I28" s="21"/>
      <c r="J28" s="21"/>
      <c r="K28" s="22"/>
      <c r="L28" s="8"/>
    </row>
    <row r="29" spans="1:19" ht="12" customHeight="1" x14ac:dyDescent="0.2">
      <c r="A29" s="231" t="s">
        <v>29</v>
      </c>
      <c r="B29" s="35"/>
      <c r="C29" s="36"/>
      <c r="D29" s="36"/>
      <c r="E29" s="36"/>
      <c r="F29" s="54"/>
      <c r="G29" s="20"/>
      <c r="H29" s="21"/>
      <c r="I29" s="21"/>
      <c r="J29" s="21"/>
      <c r="K29" s="22"/>
      <c r="L29" s="8"/>
    </row>
    <row r="30" spans="1:19" ht="12" customHeight="1" x14ac:dyDescent="0.2">
      <c r="A30" s="231" t="s">
        <v>18</v>
      </c>
      <c r="B30" s="35">
        <f t="shared" ref="B30:K30" si="5">+B16-B27</f>
        <v>-154328</v>
      </c>
      <c r="C30" s="36">
        <f t="shared" si="5"/>
        <v>-104057</v>
      </c>
      <c r="D30" s="36">
        <f t="shared" si="5"/>
        <v>174257</v>
      </c>
      <c r="E30" s="36">
        <f t="shared" si="5"/>
        <v>12116</v>
      </c>
      <c r="F30" s="54">
        <f t="shared" si="5"/>
        <v>158513</v>
      </c>
      <c r="G30" s="20">
        <f t="shared" si="5"/>
        <v>-380099</v>
      </c>
      <c r="H30" s="21">
        <f t="shared" si="5"/>
        <v>-116300</v>
      </c>
      <c r="I30" s="21">
        <f t="shared" si="5"/>
        <v>-156650</v>
      </c>
      <c r="J30" s="21">
        <f t="shared" si="5"/>
        <v>-198210.5</v>
      </c>
      <c r="K30" s="22">
        <f t="shared" si="5"/>
        <v>-241017.81499999994</v>
      </c>
      <c r="L30" s="8"/>
    </row>
    <row r="31" spans="1:19" ht="12" customHeight="1" x14ac:dyDescent="0.2">
      <c r="A31" s="231"/>
      <c r="B31" s="35"/>
      <c r="C31" s="36"/>
      <c r="D31" s="36"/>
      <c r="E31" s="36"/>
      <c r="F31" s="54"/>
      <c r="G31" s="20"/>
      <c r="H31" s="21"/>
      <c r="I31" s="21"/>
      <c r="J31" s="21"/>
      <c r="K31" s="22"/>
      <c r="L31" s="8"/>
    </row>
    <row r="32" spans="1:19" ht="12" customHeight="1" x14ac:dyDescent="0.25">
      <c r="A32" s="234" t="s">
        <v>19</v>
      </c>
      <c r="B32" s="70"/>
      <c r="C32" s="71"/>
      <c r="D32" s="71"/>
      <c r="E32" s="37"/>
      <c r="F32" s="55"/>
      <c r="G32" s="72"/>
      <c r="H32" s="73"/>
      <c r="I32" s="73"/>
      <c r="J32" s="73"/>
      <c r="K32" s="74"/>
      <c r="L32" s="8"/>
    </row>
    <row r="33" spans="1:12" ht="12" customHeight="1" x14ac:dyDescent="0.2">
      <c r="A33" s="235" t="s">
        <v>30</v>
      </c>
      <c r="B33" s="136">
        <v>119379</v>
      </c>
      <c r="C33" s="137">
        <v>85557</v>
      </c>
      <c r="D33" s="137">
        <v>123808</v>
      </c>
      <c r="E33" s="137">
        <v>101042</v>
      </c>
      <c r="F33" s="138">
        <f>5665+31330+950+53305+15718+872</f>
        <v>107840</v>
      </c>
      <c r="G33" s="139">
        <f>4116.22+42873.17+51603.82+15876.79+10000</f>
        <v>124470</v>
      </c>
      <c r="H33" s="140">
        <f>42800+51600+15800+10000</f>
        <v>120200</v>
      </c>
      <c r="I33" s="140">
        <f t="shared" ref="I33:K34" si="6">H33</f>
        <v>120200</v>
      </c>
      <c r="J33" s="140">
        <f t="shared" si="6"/>
        <v>120200</v>
      </c>
      <c r="K33" s="141">
        <f t="shared" si="6"/>
        <v>120200</v>
      </c>
      <c r="L33" s="8"/>
    </row>
    <row r="34" spans="1:12" ht="12" customHeight="1" x14ac:dyDescent="0.2">
      <c r="A34" s="231" t="s">
        <v>16</v>
      </c>
      <c r="B34" s="181">
        <v>1800</v>
      </c>
      <c r="C34" s="182">
        <v>1800</v>
      </c>
      <c r="D34" s="182">
        <v>5911</v>
      </c>
      <c r="E34" s="182">
        <v>1800</v>
      </c>
      <c r="F34" s="183">
        <f>1800+4653</f>
        <v>6453</v>
      </c>
      <c r="G34" s="184">
        <v>380</v>
      </c>
      <c r="H34" s="185">
        <v>400</v>
      </c>
      <c r="I34" s="185">
        <f t="shared" si="6"/>
        <v>400</v>
      </c>
      <c r="J34" s="185">
        <f t="shared" si="6"/>
        <v>400</v>
      </c>
      <c r="K34" s="186">
        <f t="shared" si="6"/>
        <v>400</v>
      </c>
      <c r="L34" s="8"/>
    </row>
    <row r="35" spans="1:12" ht="12" customHeight="1" x14ac:dyDescent="0.2">
      <c r="A35" s="231" t="s">
        <v>108</v>
      </c>
      <c r="B35" s="181">
        <v>0</v>
      </c>
      <c r="C35" s="182">
        <v>0</v>
      </c>
      <c r="D35" s="182">
        <v>0</v>
      </c>
      <c r="E35" s="182">
        <v>0</v>
      </c>
      <c r="F35" s="183">
        <v>0</v>
      </c>
      <c r="G35" s="184">
        <v>0</v>
      </c>
      <c r="H35" s="185">
        <v>0</v>
      </c>
      <c r="I35" s="185">
        <v>0</v>
      </c>
      <c r="J35" s="185">
        <v>0</v>
      </c>
      <c r="K35" s="186">
        <v>0</v>
      </c>
      <c r="L35" s="8"/>
    </row>
    <row r="36" spans="1:12" ht="12" customHeight="1" x14ac:dyDescent="0.2">
      <c r="A36" s="231" t="s">
        <v>14</v>
      </c>
      <c r="B36" s="181">
        <v>0</v>
      </c>
      <c r="C36" s="182">
        <v>0</v>
      </c>
      <c r="D36" s="182">
        <v>100</v>
      </c>
      <c r="E36" s="182">
        <v>500</v>
      </c>
      <c r="F36" s="183">
        <v>1316</v>
      </c>
      <c r="G36" s="184">
        <v>500</v>
      </c>
      <c r="H36" s="185">
        <v>500</v>
      </c>
      <c r="I36" s="185">
        <f t="shared" ref="I36:K37" si="7">H36</f>
        <v>500</v>
      </c>
      <c r="J36" s="185">
        <f t="shared" si="7"/>
        <v>500</v>
      </c>
      <c r="K36" s="186">
        <f t="shared" si="7"/>
        <v>500</v>
      </c>
      <c r="L36" s="8"/>
    </row>
    <row r="37" spans="1:12" ht="12" customHeight="1" x14ac:dyDescent="0.2">
      <c r="A37" s="231" t="s">
        <v>15</v>
      </c>
      <c r="B37" s="181">
        <v>54</v>
      </c>
      <c r="C37" s="182">
        <v>47</v>
      </c>
      <c r="D37" s="182">
        <v>65</v>
      </c>
      <c r="E37" s="182">
        <v>95</v>
      </c>
      <c r="F37" s="183">
        <v>114</v>
      </c>
      <c r="G37" s="184">
        <v>115</v>
      </c>
      <c r="H37" s="185">
        <v>115</v>
      </c>
      <c r="I37" s="185">
        <f t="shared" si="7"/>
        <v>115</v>
      </c>
      <c r="J37" s="185">
        <f t="shared" si="7"/>
        <v>115</v>
      </c>
      <c r="K37" s="186">
        <f t="shared" si="7"/>
        <v>115</v>
      </c>
      <c r="L37" s="8"/>
    </row>
    <row r="38" spans="1:12" ht="12" customHeight="1" x14ac:dyDescent="0.2">
      <c r="A38" s="231" t="s">
        <v>26</v>
      </c>
      <c r="B38" s="181">
        <v>0</v>
      </c>
      <c r="C38" s="182">
        <v>0</v>
      </c>
      <c r="D38" s="182">
        <v>0</v>
      </c>
      <c r="E38" s="182">
        <v>0</v>
      </c>
      <c r="F38" s="183">
        <v>0</v>
      </c>
      <c r="G38" s="184">
        <v>0</v>
      </c>
      <c r="H38" s="185">
        <v>0</v>
      </c>
      <c r="I38" s="185">
        <v>0</v>
      </c>
      <c r="J38" s="185">
        <v>0</v>
      </c>
      <c r="K38" s="186">
        <v>0</v>
      </c>
      <c r="L38" s="8"/>
    </row>
    <row r="39" spans="1:12" ht="12" customHeight="1" x14ac:dyDescent="0.2">
      <c r="A39" s="231" t="s">
        <v>9</v>
      </c>
      <c r="B39" s="181">
        <v>0</v>
      </c>
      <c r="C39" s="182">
        <v>0</v>
      </c>
      <c r="D39" s="182">
        <v>0</v>
      </c>
      <c r="E39" s="182">
        <v>0</v>
      </c>
      <c r="F39" s="183">
        <v>0</v>
      </c>
      <c r="G39" s="184">
        <v>0</v>
      </c>
      <c r="H39" s="185">
        <v>0</v>
      </c>
      <c r="I39" s="185">
        <v>0</v>
      </c>
      <c r="J39" s="185">
        <v>0</v>
      </c>
      <c r="K39" s="186">
        <v>0</v>
      </c>
      <c r="L39" s="8"/>
    </row>
    <row r="40" spans="1:12" ht="12" customHeight="1" x14ac:dyDescent="0.2">
      <c r="A40" s="231" t="s">
        <v>10</v>
      </c>
      <c r="B40" s="181">
        <v>0</v>
      </c>
      <c r="C40" s="182">
        <v>0</v>
      </c>
      <c r="D40" s="182">
        <v>0</v>
      </c>
      <c r="E40" s="182">
        <v>0</v>
      </c>
      <c r="F40" s="183">
        <v>0</v>
      </c>
      <c r="G40" s="184">
        <v>0</v>
      </c>
      <c r="H40" s="185">
        <v>0</v>
      </c>
      <c r="I40" s="185">
        <v>0</v>
      </c>
      <c r="J40" s="185">
        <v>0</v>
      </c>
      <c r="K40" s="186">
        <v>0</v>
      </c>
      <c r="L40" s="8"/>
    </row>
    <row r="41" spans="1:12" ht="12" customHeight="1" x14ac:dyDescent="0.2">
      <c r="A41" s="231" t="s">
        <v>11</v>
      </c>
      <c r="B41" s="181">
        <v>0</v>
      </c>
      <c r="C41" s="182">
        <v>0</v>
      </c>
      <c r="D41" s="182">
        <v>0</v>
      </c>
      <c r="E41" s="182">
        <v>0</v>
      </c>
      <c r="F41" s="183">
        <v>0</v>
      </c>
      <c r="G41" s="184">
        <v>0</v>
      </c>
      <c r="H41" s="185">
        <v>0</v>
      </c>
      <c r="I41" s="185">
        <v>0</v>
      </c>
      <c r="J41" s="185">
        <v>0</v>
      </c>
      <c r="K41" s="186">
        <v>0</v>
      </c>
      <c r="L41" s="8"/>
    </row>
    <row r="42" spans="1:12" ht="12" customHeight="1" x14ac:dyDescent="0.2">
      <c r="A42" s="231" t="s">
        <v>12</v>
      </c>
      <c r="B42" s="191">
        <v>0</v>
      </c>
      <c r="C42" s="192">
        <v>0</v>
      </c>
      <c r="D42" s="192">
        <v>0</v>
      </c>
      <c r="E42" s="192">
        <v>0</v>
      </c>
      <c r="F42" s="193">
        <v>0</v>
      </c>
      <c r="G42" s="196">
        <v>0</v>
      </c>
      <c r="H42" s="197">
        <v>0</v>
      </c>
      <c r="I42" s="197">
        <v>0</v>
      </c>
      <c r="J42" s="197">
        <v>0</v>
      </c>
      <c r="K42" s="198">
        <v>0</v>
      </c>
      <c r="L42" s="8"/>
    </row>
    <row r="43" spans="1:12" ht="12" customHeight="1" x14ac:dyDescent="0.2">
      <c r="A43" s="231" t="s">
        <v>13</v>
      </c>
      <c r="B43" s="35">
        <f t="shared" ref="B43:K43" si="8">SUM(B32:B42)</f>
        <v>121233</v>
      </c>
      <c r="C43" s="36">
        <f t="shared" si="8"/>
        <v>87404</v>
      </c>
      <c r="D43" s="36">
        <f t="shared" si="8"/>
        <v>129884</v>
      </c>
      <c r="E43" s="36">
        <f t="shared" si="8"/>
        <v>103437</v>
      </c>
      <c r="F43" s="54">
        <f t="shared" si="8"/>
        <v>115723</v>
      </c>
      <c r="G43" s="20">
        <f t="shared" si="8"/>
        <v>125465</v>
      </c>
      <c r="H43" s="21">
        <f t="shared" si="8"/>
        <v>121215</v>
      </c>
      <c r="I43" s="21">
        <f t="shared" si="8"/>
        <v>121215</v>
      </c>
      <c r="J43" s="21">
        <f t="shared" si="8"/>
        <v>121215</v>
      </c>
      <c r="K43" s="22">
        <f t="shared" si="8"/>
        <v>121215</v>
      </c>
      <c r="L43" s="8"/>
    </row>
    <row r="44" spans="1:12" ht="12" customHeight="1" x14ac:dyDescent="0.2">
      <c r="A44" s="231"/>
      <c r="B44" s="38"/>
      <c r="C44" s="39"/>
      <c r="D44" s="39"/>
      <c r="E44" s="39"/>
      <c r="F44" s="56"/>
      <c r="G44" s="26"/>
      <c r="H44" s="27"/>
      <c r="I44" s="27"/>
      <c r="J44" s="27"/>
      <c r="K44" s="28"/>
      <c r="L44" s="8"/>
    </row>
    <row r="45" spans="1:12" ht="12" customHeight="1" x14ac:dyDescent="0.2">
      <c r="A45" s="231"/>
      <c r="B45" s="38"/>
      <c r="C45" s="39"/>
      <c r="D45" s="39"/>
      <c r="E45" s="39"/>
      <c r="F45" s="56"/>
      <c r="G45" s="26"/>
      <c r="H45" s="27"/>
      <c r="I45" s="27"/>
      <c r="J45" s="27"/>
      <c r="K45" s="28"/>
      <c r="L45" s="8"/>
    </row>
    <row r="46" spans="1:12" ht="12" customHeight="1" x14ac:dyDescent="0.2">
      <c r="A46" s="231" t="s">
        <v>20</v>
      </c>
      <c r="B46" s="38"/>
      <c r="C46" s="39"/>
      <c r="D46" s="39"/>
      <c r="E46" s="39"/>
      <c r="F46" s="56"/>
      <c r="G46" s="26"/>
      <c r="H46" s="27"/>
      <c r="I46" s="27"/>
      <c r="J46" s="27"/>
      <c r="K46" s="28"/>
      <c r="L46" s="8"/>
    </row>
    <row r="47" spans="1:12" ht="12" customHeight="1" x14ac:dyDescent="0.2">
      <c r="A47" s="231" t="s">
        <v>21</v>
      </c>
      <c r="B47" s="38"/>
      <c r="C47" s="39"/>
      <c r="D47" s="39"/>
      <c r="E47" s="39"/>
      <c r="F47" s="56"/>
      <c r="G47" s="26"/>
      <c r="H47" s="27"/>
      <c r="I47" s="27"/>
      <c r="J47" s="27"/>
      <c r="K47" s="28"/>
      <c r="L47" s="8"/>
    </row>
    <row r="48" spans="1:12" ht="12" customHeight="1" x14ac:dyDescent="0.2">
      <c r="A48" s="231" t="s">
        <v>22</v>
      </c>
      <c r="B48" s="38">
        <f t="shared" ref="B48:K48" si="9">+B30+B43</f>
        <v>-33095</v>
      </c>
      <c r="C48" s="39">
        <f t="shared" si="9"/>
        <v>-16653</v>
      </c>
      <c r="D48" s="39">
        <f t="shared" si="9"/>
        <v>304141</v>
      </c>
      <c r="E48" s="39">
        <f t="shared" si="9"/>
        <v>115553</v>
      </c>
      <c r="F48" s="56">
        <f t="shared" si="9"/>
        <v>274236</v>
      </c>
      <c r="G48" s="26">
        <f t="shared" si="9"/>
        <v>-254634</v>
      </c>
      <c r="H48" s="27">
        <f t="shared" si="9"/>
        <v>4915</v>
      </c>
      <c r="I48" s="27">
        <f t="shared" si="9"/>
        <v>-35435</v>
      </c>
      <c r="J48" s="27">
        <f t="shared" si="9"/>
        <v>-76995.5</v>
      </c>
      <c r="K48" s="28">
        <f t="shared" si="9"/>
        <v>-119802.81499999994</v>
      </c>
      <c r="L48" s="8"/>
    </row>
    <row r="49" spans="1:14" ht="12" customHeight="1" x14ac:dyDescent="0.2">
      <c r="A49" s="231"/>
      <c r="B49" s="38"/>
      <c r="C49" s="39"/>
      <c r="D49" s="39"/>
      <c r="E49" s="39"/>
      <c r="F49" s="56"/>
      <c r="G49" s="26"/>
      <c r="H49" s="27"/>
      <c r="I49" s="27"/>
      <c r="J49" s="27"/>
      <c r="K49" s="28"/>
      <c r="L49" s="8"/>
    </row>
    <row r="50" spans="1:14" ht="12" customHeight="1" x14ac:dyDescent="0.2">
      <c r="A50" s="231" t="s">
        <v>24</v>
      </c>
      <c r="B50" s="38">
        <v>561095</v>
      </c>
      <c r="C50" s="39">
        <f>B52</f>
        <v>528000</v>
      </c>
      <c r="D50" s="39">
        <f t="shared" ref="D50:K50" si="10">C52</f>
        <v>511347</v>
      </c>
      <c r="E50" s="39">
        <f t="shared" si="10"/>
        <v>815488</v>
      </c>
      <c r="F50" s="56">
        <f t="shared" si="10"/>
        <v>931041</v>
      </c>
      <c r="G50" s="26">
        <f t="shared" si="10"/>
        <v>1205277</v>
      </c>
      <c r="H50" s="27">
        <f t="shared" si="10"/>
        <v>950643</v>
      </c>
      <c r="I50" s="27">
        <f t="shared" si="10"/>
        <v>955558</v>
      </c>
      <c r="J50" s="27">
        <f t="shared" si="10"/>
        <v>920123</v>
      </c>
      <c r="K50" s="28">
        <f t="shared" si="10"/>
        <v>843127.5</v>
      </c>
      <c r="L50" s="8"/>
    </row>
    <row r="51" spans="1:14" ht="12" customHeight="1" x14ac:dyDescent="0.2">
      <c r="A51" s="231"/>
      <c r="B51" s="38"/>
      <c r="C51" s="39"/>
      <c r="D51" s="39"/>
      <c r="E51" s="39"/>
      <c r="F51" s="56"/>
      <c r="G51" s="26"/>
      <c r="H51" s="27"/>
      <c r="I51" s="27"/>
      <c r="J51" s="27"/>
      <c r="K51" s="28"/>
      <c r="M51" s="2"/>
    </row>
    <row r="52" spans="1:14" ht="12" customHeight="1" thickBot="1" x14ac:dyDescent="0.25">
      <c r="A52" s="231" t="s">
        <v>25</v>
      </c>
      <c r="B52" s="57">
        <f>+B48+B50</f>
        <v>528000</v>
      </c>
      <c r="C52" s="58">
        <f t="shared" ref="C52:K52" si="11">+C48+C50</f>
        <v>511347</v>
      </c>
      <c r="D52" s="58">
        <f t="shared" si="11"/>
        <v>815488</v>
      </c>
      <c r="E52" s="58">
        <f t="shared" si="11"/>
        <v>931041</v>
      </c>
      <c r="F52" s="59">
        <f t="shared" si="11"/>
        <v>1205277</v>
      </c>
      <c r="G52" s="60">
        <f t="shared" si="11"/>
        <v>950643</v>
      </c>
      <c r="H52" s="61">
        <f t="shared" si="11"/>
        <v>955558</v>
      </c>
      <c r="I52" s="61">
        <f t="shared" si="11"/>
        <v>920123</v>
      </c>
      <c r="J52" s="61">
        <f t="shared" si="11"/>
        <v>843127.5</v>
      </c>
      <c r="K52" s="62">
        <f t="shared" si="11"/>
        <v>723324.68500000006</v>
      </c>
      <c r="M52" s="2"/>
      <c r="N52" s="2"/>
    </row>
    <row r="53" spans="1:14" ht="12" customHeight="1" x14ac:dyDescent="0.2">
      <c r="A53" s="231"/>
      <c r="B53" s="45"/>
      <c r="C53" s="45"/>
      <c r="D53" s="45"/>
      <c r="E53" s="45"/>
      <c r="F53" s="45"/>
      <c r="G53" s="45"/>
      <c r="H53" s="45"/>
      <c r="I53" s="45"/>
      <c r="J53" s="45"/>
      <c r="K53" s="236"/>
    </row>
    <row r="54" spans="1:14" ht="12" hidden="1" customHeight="1" x14ac:dyDescent="0.25">
      <c r="A54" s="232" t="s">
        <v>37</v>
      </c>
      <c r="B54" s="38">
        <v>0</v>
      </c>
      <c r="C54" s="39">
        <v>0</v>
      </c>
      <c r="D54" s="39">
        <v>0</v>
      </c>
      <c r="E54" s="39">
        <v>0</v>
      </c>
      <c r="F54" s="39">
        <v>0</v>
      </c>
      <c r="G54" s="26">
        <v>0</v>
      </c>
      <c r="H54" s="27">
        <v>0</v>
      </c>
      <c r="I54" s="27">
        <v>0</v>
      </c>
      <c r="J54" s="27">
        <v>0</v>
      </c>
      <c r="K54" s="28">
        <v>0</v>
      </c>
    </row>
    <row r="55" spans="1:14" ht="12" hidden="1" customHeight="1" x14ac:dyDescent="0.25">
      <c r="A55" s="232"/>
      <c r="B55" s="38">
        <v>0</v>
      </c>
      <c r="C55" s="39">
        <v>0</v>
      </c>
      <c r="D55" s="39">
        <v>0</v>
      </c>
      <c r="E55" s="39">
        <v>0</v>
      </c>
      <c r="F55" s="39">
        <v>0</v>
      </c>
      <c r="G55" s="26">
        <v>0</v>
      </c>
      <c r="H55" s="27">
        <v>0</v>
      </c>
      <c r="I55" s="27">
        <v>0</v>
      </c>
      <c r="J55" s="27">
        <v>0</v>
      </c>
      <c r="K55" s="28">
        <v>0</v>
      </c>
    </row>
    <row r="56" spans="1:14" ht="12" hidden="1" customHeight="1" x14ac:dyDescent="0.2">
      <c r="A56" s="237" t="s">
        <v>31</v>
      </c>
      <c r="B56" s="40">
        <v>0</v>
      </c>
      <c r="C56" s="49">
        <v>0</v>
      </c>
      <c r="D56" s="49">
        <v>0</v>
      </c>
      <c r="E56" s="41">
        <v>0</v>
      </c>
      <c r="F56" s="41">
        <v>0</v>
      </c>
      <c r="G56" s="29">
        <v>0</v>
      </c>
      <c r="H56" s="30">
        <v>0</v>
      </c>
      <c r="I56" s="30">
        <v>0</v>
      </c>
      <c r="J56" s="30">
        <v>0</v>
      </c>
      <c r="K56" s="31">
        <v>0</v>
      </c>
      <c r="L56" s="10"/>
    </row>
    <row r="57" spans="1:14" ht="12" hidden="1" customHeight="1" x14ac:dyDescent="0.2">
      <c r="A57" s="237" t="s">
        <v>32</v>
      </c>
      <c r="B57" s="40">
        <v>0</v>
      </c>
      <c r="C57" s="49">
        <v>0</v>
      </c>
      <c r="D57" s="49">
        <v>0</v>
      </c>
      <c r="E57" s="41">
        <v>0</v>
      </c>
      <c r="F57" s="41">
        <v>0</v>
      </c>
      <c r="G57" s="29">
        <v>0</v>
      </c>
      <c r="H57" s="30">
        <v>0</v>
      </c>
      <c r="I57" s="30">
        <v>0</v>
      </c>
      <c r="J57" s="30">
        <v>0</v>
      </c>
      <c r="K57" s="31">
        <v>0</v>
      </c>
      <c r="L57" s="10"/>
    </row>
    <row r="58" spans="1:14" hidden="1" x14ac:dyDescent="0.2">
      <c r="A58" s="237" t="s">
        <v>33</v>
      </c>
      <c r="B58" s="40">
        <v>0</v>
      </c>
      <c r="C58" s="49">
        <v>0</v>
      </c>
      <c r="D58" s="49">
        <v>0</v>
      </c>
      <c r="E58" s="41">
        <v>0</v>
      </c>
      <c r="F58" s="41">
        <v>0</v>
      </c>
      <c r="G58" s="29">
        <v>0</v>
      </c>
      <c r="H58" s="30">
        <v>0</v>
      </c>
      <c r="I58" s="30">
        <v>0</v>
      </c>
      <c r="J58" s="30">
        <v>0</v>
      </c>
      <c r="K58" s="31">
        <v>0</v>
      </c>
      <c r="L58" s="10"/>
    </row>
    <row r="59" spans="1:14" hidden="1" x14ac:dyDescent="0.2">
      <c r="A59" s="237" t="s">
        <v>34</v>
      </c>
      <c r="B59" s="40">
        <v>0</v>
      </c>
      <c r="C59" s="49">
        <v>0</v>
      </c>
      <c r="D59" s="49">
        <v>0</v>
      </c>
      <c r="E59" s="41">
        <v>0</v>
      </c>
      <c r="F59" s="41">
        <v>0</v>
      </c>
      <c r="G59" s="29">
        <v>0</v>
      </c>
      <c r="H59" s="30">
        <v>0</v>
      </c>
      <c r="I59" s="30">
        <v>0</v>
      </c>
      <c r="J59" s="30">
        <v>0</v>
      </c>
      <c r="K59" s="31">
        <v>0</v>
      </c>
      <c r="L59" s="10"/>
    </row>
    <row r="60" spans="1:14" hidden="1" x14ac:dyDescent="0.2">
      <c r="A60" s="237" t="s">
        <v>35</v>
      </c>
      <c r="B60" s="40">
        <v>0</v>
      </c>
      <c r="C60" s="49">
        <v>0</v>
      </c>
      <c r="D60" s="49">
        <v>0</v>
      </c>
      <c r="E60" s="41">
        <v>0</v>
      </c>
      <c r="F60" s="42">
        <v>0</v>
      </c>
      <c r="G60" s="29">
        <v>0</v>
      </c>
      <c r="H60" s="30">
        <v>0</v>
      </c>
      <c r="I60" s="30">
        <v>0</v>
      </c>
      <c r="J60" s="30">
        <v>0</v>
      </c>
      <c r="K60" s="31">
        <v>0</v>
      </c>
      <c r="L60" s="10"/>
    </row>
    <row r="61" spans="1:14" ht="12" hidden="1" thickBot="1" x14ac:dyDescent="0.25">
      <c r="A61" s="237" t="s">
        <v>36</v>
      </c>
      <c r="B61" s="43">
        <v>0</v>
      </c>
      <c r="C61" s="50">
        <v>0</v>
      </c>
      <c r="D61" s="50">
        <v>0</v>
      </c>
      <c r="E61" s="44">
        <v>0</v>
      </c>
      <c r="F61" s="44">
        <v>0</v>
      </c>
      <c r="G61" s="32">
        <v>0</v>
      </c>
      <c r="H61" s="33">
        <v>0</v>
      </c>
      <c r="I61" s="33">
        <v>0</v>
      </c>
      <c r="J61" s="33">
        <v>0</v>
      </c>
      <c r="K61" s="34">
        <v>0</v>
      </c>
      <c r="L61" s="10"/>
    </row>
    <row r="62" spans="1:14" x14ac:dyDescent="0.2">
      <c r="A62" s="237"/>
      <c r="B62" s="11"/>
      <c r="C62" s="11"/>
      <c r="D62" s="11"/>
      <c r="E62" s="15"/>
      <c r="F62" s="15"/>
      <c r="G62" s="11"/>
      <c r="H62" s="11"/>
      <c r="I62" s="11"/>
      <c r="J62" s="11"/>
      <c r="K62" s="238"/>
      <c r="L62" s="10"/>
    </row>
    <row r="63" spans="1:14" ht="12.6" thickBot="1" x14ac:dyDescent="0.3">
      <c r="A63" s="232" t="s">
        <v>51</v>
      </c>
      <c r="B63" s="11"/>
      <c r="C63" s="11"/>
      <c r="D63" s="11"/>
      <c r="E63" s="15"/>
      <c r="F63" s="15"/>
      <c r="G63" s="11"/>
      <c r="H63" s="11"/>
      <c r="I63" s="11"/>
      <c r="J63" s="11"/>
      <c r="K63" s="238"/>
      <c r="L63" s="10"/>
    </row>
    <row r="64" spans="1:14" s="17" customFormat="1" ht="13.5" customHeight="1" thickBot="1" x14ac:dyDescent="0.3">
      <c r="A64" s="232"/>
      <c r="B64" s="255" t="s">
        <v>3</v>
      </c>
      <c r="C64" s="256"/>
      <c r="D64" s="256"/>
      <c r="E64" s="256"/>
      <c r="F64" s="257"/>
      <c r="G64" s="252" t="s">
        <v>2</v>
      </c>
      <c r="H64" s="253"/>
      <c r="I64" s="253"/>
      <c r="J64" s="253"/>
      <c r="K64" s="254"/>
      <c r="L64" s="16"/>
    </row>
    <row r="65" spans="1:12" x14ac:dyDescent="0.2">
      <c r="A65" s="231"/>
      <c r="B65" s="51" t="s">
        <v>1</v>
      </c>
      <c r="C65" s="52" t="s">
        <v>1</v>
      </c>
      <c r="D65" s="52" t="s">
        <v>1</v>
      </c>
      <c r="E65" s="52" t="s">
        <v>1</v>
      </c>
      <c r="F65" s="53" t="s">
        <v>1</v>
      </c>
      <c r="G65" s="19" t="s">
        <v>1</v>
      </c>
      <c r="H65" s="7" t="s">
        <v>1</v>
      </c>
      <c r="I65" s="7" t="s">
        <v>1</v>
      </c>
      <c r="J65" s="7" t="s">
        <v>1</v>
      </c>
      <c r="K65" s="18" t="s">
        <v>1</v>
      </c>
      <c r="L65" s="1"/>
    </row>
    <row r="66" spans="1:12" ht="12.6" thickBot="1" x14ac:dyDescent="0.3">
      <c r="A66" s="232" t="s">
        <v>91</v>
      </c>
      <c r="B66" s="210">
        <f>B10</f>
        <v>2013</v>
      </c>
      <c r="C66" s="211">
        <f>C10</f>
        <v>2014</v>
      </c>
      <c r="D66" s="211">
        <f t="shared" ref="D66:E66" si="12">D10</f>
        <v>2015</v>
      </c>
      <c r="E66" s="211">
        <f t="shared" si="12"/>
        <v>2016</v>
      </c>
      <c r="F66" s="212">
        <f>F10</f>
        <v>2017</v>
      </c>
      <c r="G66" s="213">
        <f>G10</f>
        <v>2018</v>
      </c>
      <c r="H66" s="214">
        <f>H10</f>
        <v>2019</v>
      </c>
      <c r="I66" s="214">
        <f t="shared" ref="I66:J66" si="13">I10</f>
        <v>2020</v>
      </c>
      <c r="J66" s="214">
        <f t="shared" si="13"/>
        <v>2021</v>
      </c>
      <c r="K66" s="216">
        <f>K10</f>
        <v>2022</v>
      </c>
      <c r="L66" s="1"/>
    </row>
    <row r="67" spans="1:12" x14ac:dyDescent="0.2">
      <c r="A67" s="231" t="s">
        <v>106</v>
      </c>
      <c r="B67" s="166">
        <v>144.33000000000001</v>
      </c>
      <c r="C67" s="167">
        <v>149.78</v>
      </c>
      <c r="D67" s="167">
        <v>166.59</v>
      </c>
      <c r="E67" s="167">
        <v>181.19</v>
      </c>
      <c r="F67" s="168">
        <v>194.76</v>
      </c>
      <c r="G67" s="169">
        <v>194.56</v>
      </c>
      <c r="H67" s="169">
        <v>194.56</v>
      </c>
      <c r="I67" s="169">
        <v>194.56</v>
      </c>
      <c r="J67" s="169">
        <v>194.56</v>
      </c>
      <c r="K67" s="170">
        <v>195</v>
      </c>
      <c r="L67" s="1"/>
    </row>
    <row r="68" spans="1:12" x14ac:dyDescent="0.2">
      <c r="A68" s="231" t="s">
        <v>89</v>
      </c>
      <c r="B68" s="171"/>
      <c r="C68" s="172"/>
      <c r="D68" s="172"/>
      <c r="E68" s="173"/>
      <c r="F68" s="174"/>
      <c r="G68" s="175">
        <v>15.25</v>
      </c>
      <c r="H68" s="175">
        <f>15.25+1</f>
        <v>16.25</v>
      </c>
      <c r="I68" s="175">
        <f t="shared" ref="I68:J68" si="14">15.25+1</f>
        <v>16.25</v>
      </c>
      <c r="J68" s="175">
        <f t="shared" si="14"/>
        <v>16.25</v>
      </c>
      <c r="K68" s="248">
        <f>J68</f>
        <v>16.25</v>
      </c>
      <c r="L68" s="1"/>
    </row>
    <row r="69" spans="1:12" x14ac:dyDescent="0.2">
      <c r="A69" s="231" t="s">
        <v>86</v>
      </c>
      <c r="B69" s="171"/>
      <c r="C69" s="172"/>
      <c r="D69" s="172"/>
      <c r="E69" s="173"/>
      <c r="F69" s="174"/>
      <c r="G69" s="175">
        <v>5.25</v>
      </c>
      <c r="H69" s="175">
        <v>5.25</v>
      </c>
      <c r="I69" s="175">
        <v>5.25</v>
      </c>
      <c r="J69" s="175">
        <v>5.25</v>
      </c>
      <c r="K69" s="248">
        <f>J69</f>
        <v>5.25</v>
      </c>
      <c r="L69" s="1"/>
    </row>
    <row r="70" spans="1:12" ht="12" thickBot="1" x14ac:dyDescent="0.25">
      <c r="A70" s="231" t="s">
        <v>87</v>
      </c>
      <c r="B70" s="176"/>
      <c r="C70" s="177"/>
      <c r="D70" s="177"/>
      <c r="E70" s="178"/>
      <c r="F70" s="179"/>
      <c r="G70" s="180">
        <v>4.5</v>
      </c>
      <c r="H70" s="180">
        <v>4.5</v>
      </c>
      <c r="I70" s="180">
        <v>4.5</v>
      </c>
      <c r="J70" s="180">
        <v>4.5</v>
      </c>
      <c r="K70" s="249">
        <f>J70</f>
        <v>4.5</v>
      </c>
      <c r="L70" s="1"/>
    </row>
    <row r="71" spans="1:12" x14ac:dyDescent="0.2">
      <c r="A71" s="231"/>
      <c r="B71" s="84"/>
      <c r="C71" s="85"/>
      <c r="D71" s="85"/>
      <c r="E71" s="86"/>
      <c r="F71" s="87"/>
      <c r="G71" s="88"/>
      <c r="H71" s="88"/>
      <c r="I71" s="89"/>
      <c r="J71" s="89"/>
      <c r="K71" s="90"/>
      <c r="L71" s="1"/>
    </row>
    <row r="72" spans="1:12" ht="12.6" thickBot="1" x14ac:dyDescent="0.3">
      <c r="A72" s="232" t="s">
        <v>101</v>
      </c>
      <c r="B72" s="84"/>
      <c r="C72" s="85"/>
      <c r="D72" s="85"/>
      <c r="E72" s="86"/>
      <c r="F72" s="87"/>
      <c r="G72" s="88"/>
      <c r="H72" s="88"/>
      <c r="I72" s="89"/>
      <c r="J72" s="89"/>
      <c r="K72" s="90"/>
      <c r="L72" s="1"/>
    </row>
    <row r="73" spans="1:12" x14ac:dyDescent="0.2">
      <c r="A73" s="231" t="s">
        <v>43</v>
      </c>
      <c r="B73" s="144">
        <v>23430</v>
      </c>
      <c r="C73" s="145">
        <v>26410</v>
      </c>
      <c r="D73" s="145">
        <v>25560</v>
      </c>
      <c r="E73" s="145">
        <v>25560</v>
      </c>
      <c r="F73" s="146">
        <v>25560</v>
      </c>
      <c r="G73" s="147">
        <v>28000</v>
      </c>
      <c r="H73" s="147">
        <f t="shared" ref="H73:K74" si="15">G73</f>
        <v>28000</v>
      </c>
      <c r="I73" s="147">
        <f t="shared" si="15"/>
        <v>28000</v>
      </c>
      <c r="J73" s="147">
        <f t="shared" si="15"/>
        <v>28000</v>
      </c>
      <c r="K73" s="148">
        <f t="shared" si="15"/>
        <v>28000</v>
      </c>
      <c r="L73" s="1"/>
    </row>
    <row r="74" spans="1:12" x14ac:dyDescent="0.2">
      <c r="A74" s="231" t="s">
        <v>44</v>
      </c>
      <c r="B74" s="199">
        <v>26734</v>
      </c>
      <c r="C74" s="200">
        <v>23556</v>
      </c>
      <c r="D74" s="200">
        <v>35628</v>
      </c>
      <c r="E74" s="200">
        <v>24232</v>
      </c>
      <c r="F74" s="201">
        <v>24587</v>
      </c>
      <c r="G74" s="202">
        <v>34500</v>
      </c>
      <c r="H74" s="202">
        <f t="shared" si="15"/>
        <v>34500</v>
      </c>
      <c r="I74" s="202">
        <f t="shared" si="15"/>
        <v>34500</v>
      </c>
      <c r="J74" s="202">
        <f t="shared" si="15"/>
        <v>34500</v>
      </c>
      <c r="K74" s="203">
        <f t="shared" si="15"/>
        <v>34500</v>
      </c>
      <c r="L74" s="1"/>
    </row>
    <row r="75" spans="1:12" x14ac:dyDescent="0.2">
      <c r="A75" s="231" t="s">
        <v>45</v>
      </c>
      <c r="B75" s="199">
        <v>0</v>
      </c>
      <c r="C75" s="200">
        <v>0</v>
      </c>
      <c r="D75" s="200">
        <v>0</v>
      </c>
      <c r="E75" s="200">
        <v>0</v>
      </c>
      <c r="F75" s="201">
        <v>0</v>
      </c>
      <c r="G75" s="202">
        <v>0</v>
      </c>
      <c r="H75" s="202">
        <f t="shared" ref="H75:K82" si="16">G75</f>
        <v>0</v>
      </c>
      <c r="I75" s="202">
        <f t="shared" si="16"/>
        <v>0</v>
      </c>
      <c r="J75" s="202">
        <f t="shared" si="16"/>
        <v>0</v>
      </c>
      <c r="K75" s="203">
        <f t="shared" si="16"/>
        <v>0</v>
      </c>
      <c r="L75" s="1"/>
    </row>
    <row r="76" spans="1:12" x14ac:dyDescent="0.2">
      <c r="A76" s="231" t="s">
        <v>52</v>
      </c>
      <c r="B76" s="199">
        <v>3049</v>
      </c>
      <c r="C76" s="200">
        <f>1555+3121</f>
        <v>4676</v>
      </c>
      <c r="D76" s="200">
        <f>1492</f>
        <v>1492</v>
      </c>
      <c r="E76" s="200">
        <f>4602</f>
        <v>4602</v>
      </c>
      <c r="F76" s="201">
        <v>3060</v>
      </c>
      <c r="G76" s="202">
        <v>6000</v>
      </c>
      <c r="H76" s="202">
        <f t="shared" si="16"/>
        <v>6000</v>
      </c>
      <c r="I76" s="202">
        <f t="shared" si="16"/>
        <v>6000</v>
      </c>
      <c r="J76" s="202">
        <f t="shared" si="16"/>
        <v>6000</v>
      </c>
      <c r="K76" s="203">
        <f t="shared" si="16"/>
        <v>6000</v>
      </c>
      <c r="L76" s="1"/>
    </row>
    <row r="77" spans="1:12" x14ac:dyDescent="0.2">
      <c r="A77" s="231" t="s">
        <v>46</v>
      </c>
      <c r="B77" s="199">
        <v>0</v>
      </c>
      <c r="C77" s="200">
        <v>0</v>
      </c>
      <c r="D77" s="200">
        <v>0</v>
      </c>
      <c r="E77" s="200">
        <v>0</v>
      </c>
      <c r="F77" s="201">
        <v>0</v>
      </c>
      <c r="G77" s="202">
        <v>0</v>
      </c>
      <c r="H77" s="202">
        <f t="shared" si="16"/>
        <v>0</v>
      </c>
      <c r="I77" s="202">
        <f t="shared" si="16"/>
        <v>0</v>
      </c>
      <c r="J77" s="202">
        <f t="shared" si="16"/>
        <v>0</v>
      </c>
      <c r="K77" s="203">
        <f t="shared" si="16"/>
        <v>0</v>
      </c>
      <c r="L77" s="1"/>
    </row>
    <row r="78" spans="1:12" x14ac:dyDescent="0.2">
      <c r="A78" s="231" t="s">
        <v>47</v>
      </c>
      <c r="B78" s="199">
        <v>23636</v>
      </c>
      <c r="C78" s="200">
        <v>0</v>
      </c>
      <c r="D78" s="200">
        <v>28331</v>
      </c>
      <c r="E78" s="200">
        <v>24465</v>
      </c>
      <c r="F78" s="201">
        <v>27931</v>
      </c>
      <c r="G78" s="202">
        <v>30000</v>
      </c>
      <c r="H78" s="202">
        <f t="shared" si="16"/>
        <v>30000</v>
      </c>
      <c r="I78" s="202">
        <f t="shared" si="16"/>
        <v>30000</v>
      </c>
      <c r="J78" s="202">
        <f t="shared" si="16"/>
        <v>30000</v>
      </c>
      <c r="K78" s="203">
        <f t="shared" si="16"/>
        <v>30000</v>
      </c>
      <c r="L78" s="1"/>
    </row>
    <row r="79" spans="1:12" x14ac:dyDescent="0.2">
      <c r="A79" s="231" t="s">
        <v>53</v>
      </c>
      <c r="B79" s="199">
        <v>750</v>
      </c>
      <c r="C79" s="200">
        <v>7216</v>
      </c>
      <c r="D79" s="200">
        <v>0</v>
      </c>
      <c r="E79" s="200">
        <v>7462</v>
      </c>
      <c r="F79" s="201">
        <v>0</v>
      </c>
      <c r="G79" s="202">
        <v>7500</v>
      </c>
      <c r="H79" s="202"/>
      <c r="I79" s="202">
        <v>7500</v>
      </c>
      <c r="J79" s="202"/>
      <c r="K79" s="203">
        <v>7500</v>
      </c>
      <c r="L79" s="1"/>
    </row>
    <row r="80" spans="1:12" x14ac:dyDescent="0.2">
      <c r="A80" s="231" t="s">
        <v>55</v>
      </c>
      <c r="B80" s="199">
        <v>0</v>
      </c>
      <c r="C80" s="200">
        <v>0</v>
      </c>
      <c r="D80" s="200">
        <v>0</v>
      </c>
      <c r="E80" s="200">
        <v>0</v>
      </c>
      <c r="F80" s="201">
        <v>0</v>
      </c>
      <c r="G80" s="202">
        <v>0</v>
      </c>
      <c r="H80" s="202">
        <f t="shared" si="16"/>
        <v>0</v>
      </c>
      <c r="I80" s="202">
        <f t="shared" si="16"/>
        <v>0</v>
      </c>
      <c r="J80" s="202">
        <f t="shared" ref="J80:K84" si="17">I80</f>
        <v>0</v>
      </c>
      <c r="K80" s="203">
        <f>J80</f>
        <v>0</v>
      </c>
      <c r="L80" s="1"/>
    </row>
    <row r="81" spans="1:12" x14ac:dyDescent="0.2">
      <c r="A81" s="231" t="s">
        <v>48</v>
      </c>
      <c r="B81" s="199">
        <v>50043</v>
      </c>
      <c r="C81" s="200">
        <v>34242</v>
      </c>
      <c r="D81" s="200">
        <v>36472</v>
      </c>
      <c r="E81" s="200">
        <v>55048</v>
      </c>
      <c r="F81" s="201">
        <v>64866</v>
      </c>
      <c r="G81" s="202">
        <v>75000</v>
      </c>
      <c r="H81" s="202">
        <f t="shared" si="16"/>
        <v>75000</v>
      </c>
      <c r="I81" s="202">
        <f t="shared" ref="I81" si="18">H81</f>
        <v>75000</v>
      </c>
      <c r="J81" s="202">
        <f t="shared" si="17"/>
        <v>75000</v>
      </c>
      <c r="K81" s="203">
        <f t="shared" si="17"/>
        <v>75000</v>
      </c>
      <c r="L81" s="1"/>
    </row>
    <row r="82" spans="1:12" x14ac:dyDescent="0.2">
      <c r="A82" s="231" t="s">
        <v>49</v>
      </c>
      <c r="B82" s="199">
        <v>0</v>
      </c>
      <c r="C82" s="200">
        <v>0</v>
      </c>
      <c r="D82" s="200">
        <v>0</v>
      </c>
      <c r="E82" s="200">
        <v>0</v>
      </c>
      <c r="F82" s="201">
        <v>0</v>
      </c>
      <c r="G82" s="202">
        <v>0</v>
      </c>
      <c r="H82" s="202">
        <f t="shared" si="16"/>
        <v>0</v>
      </c>
      <c r="I82" s="202">
        <f t="shared" ref="I82" si="19">H82</f>
        <v>0</v>
      </c>
      <c r="J82" s="202">
        <f t="shared" si="17"/>
        <v>0</v>
      </c>
      <c r="K82" s="203">
        <f t="shared" si="17"/>
        <v>0</v>
      </c>
      <c r="L82" s="1"/>
    </row>
    <row r="83" spans="1:12" x14ac:dyDescent="0.2">
      <c r="A83" s="231" t="s">
        <v>102</v>
      </c>
      <c r="B83" s="199">
        <v>0</v>
      </c>
      <c r="C83" s="200">
        <v>1115</v>
      </c>
      <c r="D83" s="200">
        <v>0</v>
      </c>
      <c r="E83" s="200">
        <v>0</v>
      </c>
      <c r="F83" s="201">
        <f>9793+6489</f>
        <v>16282</v>
      </c>
      <c r="G83" s="202">
        <v>5000</v>
      </c>
      <c r="H83" s="202">
        <v>5000</v>
      </c>
      <c r="I83" s="202">
        <f t="shared" ref="I83" si="20">H83</f>
        <v>5000</v>
      </c>
      <c r="J83" s="202">
        <f t="shared" si="17"/>
        <v>5000</v>
      </c>
      <c r="K83" s="203">
        <f t="shared" si="17"/>
        <v>5000</v>
      </c>
      <c r="L83" s="1"/>
    </row>
    <row r="84" spans="1:12" x14ac:dyDescent="0.2">
      <c r="A84" s="231" t="s">
        <v>50</v>
      </c>
      <c r="B84" s="199">
        <v>0</v>
      </c>
      <c r="C84" s="200">
        <v>0</v>
      </c>
      <c r="D84" s="200">
        <v>0</v>
      </c>
      <c r="E84" s="200">
        <v>0</v>
      </c>
      <c r="F84" s="201">
        <v>0</v>
      </c>
      <c r="G84" s="202">
        <v>0</v>
      </c>
      <c r="H84" s="202">
        <v>0</v>
      </c>
      <c r="I84" s="202">
        <v>0</v>
      </c>
      <c r="J84" s="202">
        <f t="shared" si="17"/>
        <v>0</v>
      </c>
      <c r="K84" s="203">
        <v>0</v>
      </c>
      <c r="L84" s="1"/>
    </row>
    <row r="85" spans="1:12" x14ac:dyDescent="0.2">
      <c r="A85" s="231" t="s">
        <v>54</v>
      </c>
      <c r="B85" s="199">
        <v>881424</v>
      </c>
      <c r="C85" s="200">
        <f>C21-97215</f>
        <v>860201</v>
      </c>
      <c r="D85" s="200">
        <f>D21-127483</f>
        <v>816581</v>
      </c>
      <c r="E85" s="200">
        <f>E21-141369</f>
        <v>911961</v>
      </c>
      <c r="F85" s="201">
        <f>F21-162286</f>
        <v>1013660</v>
      </c>
      <c r="G85" s="202">
        <f>G21-186000</f>
        <v>1411773</v>
      </c>
      <c r="H85" s="202">
        <f>H21-178500</f>
        <v>1166500</v>
      </c>
      <c r="I85" s="202">
        <f>I21-186000</f>
        <v>1199350</v>
      </c>
      <c r="J85" s="202">
        <f>J21-178500</f>
        <v>1248410.5</v>
      </c>
      <c r="K85" s="203">
        <f>K21-186000</f>
        <v>1283717.8149999999</v>
      </c>
      <c r="L85" s="1"/>
    </row>
    <row r="86" spans="1:12" s="17" customFormat="1" ht="12.6" thickBot="1" x14ac:dyDescent="0.3">
      <c r="A86" s="231" t="s">
        <v>103</v>
      </c>
      <c r="B86" s="130">
        <f>SUM(B73:B85)</f>
        <v>1009066</v>
      </c>
      <c r="C86" s="131">
        <f t="shared" ref="C86:K86" si="21">SUM(C73:C85)</f>
        <v>957416</v>
      </c>
      <c r="D86" s="131">
        <f t="shared" si="21"/>
        <v>944064</v>
      </c>
      <c r="E86" s="131">
        <f t="shared" si="21"/>
        <v>1053330</v>
      </c>
      <c r="F86" s="132">
        <f t="shared" si="21"/>
        <v>1175946</v>
      </c>
      <c r="G86" s="133">
        <f t="shared" si="21"/>
        <v>1597773</v>
      </c>
      <c r="H86" s="134">
        <f t="shared" si="21"/>
        <v>1345000</v>
      </c>
      <c r="I86" s="134">
        <f t="shared" si="21"/>
        <v>1385350</v>
      </c>
      <c r="J86" s="134">
        <f t="shared" si="21"/>
        <v>1426910.5</v>
      </c>
      <c r="K86" s="135">
        <f t="shared" si="21"/>
        <v>1469717.8149999999</v>
      </c>
      <c r="L86" s="16"/>
    </row>
    <row r="87" spans="1:12" s="17" customFormat="1" ht="12" x14ac:dyDescent="0.25">
      <c r="A87" s="239"/>
      <c r="B87" s="91"/>
      <c r="C87" s="81"/>
      <c r="D87" s="81"/>
      <c r="E87" s="81"/>
      <c r="F87" s="92"/>
      <c r="G87" s="93"/>
      <c r="H87" s="82"/>
      <c r="I87" s="82"/>
      <c r="J87" s="82"/>
      <c r="K87" s="83"/>
      <c r="L87" s="16"/>
    </row>
    <row r="88" spans="1:12" s="17" customFormat="1" ht="12.6" thickBot="1" x14ac:dyDescent="0.3">
      <c r="A88" s="240" t="s">
        <v>88</v>
      </c>
      <c r="B88" s="91"/>
      <c r="C88" s="81"/>
      <c r="D88" s="81"/>
      <c r="E88" s="81"/>
      <c r="F88" s="92"/>
      <c r="G88" s="93"/>
      <c r="H88" s="82"/>
      <c r="I88" s="82"/>
      <c r="J88" s="82"/>
      <c r="K88" s="83"/>
      <c r="L88" s="16"/>
    </row>
    <row r="89" spans="1:12" s="17" customFormat="1" ht="12" x14ac:dyDescent="0.25">
      <c r="A89" s="241" t="s">
        <v>57</v>
      </c>
      <c r="B89" s="149">
        <v>5653</v>
      </c>
      <c r="C89" s="150">
        <v>5745</v>
      </c>
      <c r="D89" s="150">
        <v>5800</v>
      </c>
      <c r="E89" s="150">
        <v>5900</v>
      </c>
      <c r="F89" s="151">
        <v>6000</v>
      </c>
      <c r="G89" s="152">
        <v>6010</v>
      </c>
      <c r="H89" s="152">
        <v>6010</v>
      </c>
      <c r="I89" s="152">
        <v>6010</v>
      </c>
      <c r="J89" s="152">
        <v>6010</v>
      </c>
      <c r="K89" s="153">
        <v>6010</v>
      </c>
      <c r="L89" s="16"/>
    </row>
    <row r="90" spans="1:12" s="17" customFormat="1" ht="12" x14ac:dyDescent="0.25">
      <c r="A90" s="241" t="s">
        <v>58</v>
      </c>
      <c r="B90" s="204">
        <v>0</v>
      </c>
      <c r="C90" s="205">
        <v>0</v>
      </c>
      <c r="D90" s="205">
        <v>0</v>
      </c>
      <c r="E90" s="205">
        <v>0</v>
      </c>
      <c r="F90" s="206">
        <v>0</v>
      </c>
      <c r="G90" s="207">
        <v>0</v>
      </c>
      <c r="H90" s="208">
        <v>0</v>
      </c>
      <c r="I90" s="208">
        <v>0</v>
      </c>
      <c r="J90" s="208">
        <v>0</v>
      </c>
      <c r="K90" s="209">
        <v>0</v>
      </c>
      <c r="L90" s="16"/>
    </row>
    <row r="91" spans="1:12" s="17" customFormat="1" ht="12" x14ac:dyDescent="0.25">
      <c r="A91" s="241" t="s">
        <v>59</v>
      </c>
      <c r="B91" s="204">
        <v>0</v>
      </c>
      <c r="C91" s="205">
        <v>0</v>
      </c>
      <c r="D91" s="205">
        <v>0</v>
      </c>
      <c r="E91" s="205">
        <v>0</v>
      </c>
      <c r="F91" s="206">
        <v>0</v>
      </c>
      <c r="G91" s="207">
        <v>0</v>
      </c>
      <c r="H91" s="208">
        <v>0</v>
      </c>
      <c r="I91" s="208">
        <v>0</v>
      </c>
      <c r="J91" s="208">
        <v>0</v>
      </c>
      <c r="K91" s="209">
        <v>0</v>
      </c>
      <c r="L91" s="16"/>
    </row>
    <row r="92" spans="1:12" s="17" customFormat="1" ht="12" x14ac:dyDescent="0.25">
      <c r="A92" s="241" t="s">
        <v>60</v>
      </c>
      <c r="B92" s="204">
        <v>0</v>
      </c>
      <c r="C92" s="205">
        <v>0</v>
      </c>
      <c r="D92" s="205">
        <v>0</v>
      </c>
      <c r="E92" s="205">
        <v>0</v>
      </c>
      <c r="F92" s="206">
        <v>0</v>
      </c>
      <c r="G92" s="207">
        <v>0</v>
      </c>
      <c r="H92" s="208">
        <v>0</v>
      </c>
      <c r="I92" s="208">
        <v>0</v>
      </c>
      <c r="J92" s="208">
        <v>0</v>
      </c>
      <c r="K92" s="209">
        <v>0</v>
      </c>
      <c r="L92" s="16"/>
    </row>
    <row r="93" spans="1:12" s="17" customFormat="1" ht="12" x14ac:dyDescent="0.25">
      <c r="A93" s="241" t="s">
        <v>104</v>
      </c>
      <c r="B93" s="204">
        <v>0</v>
      </c>
      <c r="C93" s="205">
        <v>0</v>
      </c>
      <c r="D93" s="205">
        <v>0</v>
      </c>
      <c r="E93" s="205">
        <v>0</v>
      </c>
      <c r="F93" s="206">
        <v>0</v>
      </c>
      <c r="G93" s="207">
        <v>0</v>
      </c>
      <c r="H93" s="208"/>
      <c r="I93" s="208">
        <v>0</v>
      </c>
      <c r="J93" s="208">
        <v>0</v>
      </c>
      <c r="K93" s="209">
        <v>0</v>
      </c>
      <c r="L93" s="16"/>
    </row>
    <row r="94" spans="1:12" s="17" customFormat="1" ht="12" x14ac:dyDescent="0.25">
      <c r="A94" s="241" t="s">
        <v>105</v>
      </c>
      <c r="B94" s="204">
        <v>0</v>
      </c>
      <c r="C94" s="205">
        <v>0</v>
      </c>
      <c r="D94" s="205">
        <v>0</v>
      </c>
      <c r="E94" s="205">
        <v>0</v>
      </c>
      <c r="F94" s="206">
        <v>0</v>
      </c>
      <c r="G94" s="207">
        <v>0</v>
      </c>
      <c r="H94" s="208">
        <v>0</v>
      </c>
      <c r="I94" s="208">
        <v>0</v>
      </c>
      <c r="J94" s="208">
        <v>0</v>
      </c>
      <c r="K94" s="209">
        <v>0</v>
      </c>
      <c r="L94" s="16"/>
    </row>
    <row r="95" spans="1:12" s="17" customFormat="1" ht="12" x14ac:dyDescent="0.25">
      <c r="A95" s="241" t="s">
        <v>61</v>
      </c>
      <c r="B95" s="204">
        <v>0</v>
      </c>
      <c r="C95" s="205">
        <v>0</v>
      </c>
      <c r="D95" s="205">
        <v>0</v>
      </c>
      <c r="E95" s="205">
        <v>0</v>
      </c>
      <c r="F95" s="206">
        <v>0</v>
      </c>
      <c r="G95" s="207">
        <v>0</v>
      </c>
      <c r="H95" s="208">
        <v>0</v>
      </c>
      <c r="I95" s="208">
        <v>0</v>
      </c>
      <c r="J95" s="208">
        <v>0</v>
      </c>
      <c r="K95" s="209">
        <v>0</v>
      </c>
      <c r="L95" s="16"/>
    </row>
    <row r="96" spans="1:12" s="17" customFormat="1" ht="12" x14ac:dyDescent="0.25">
      <c r="A96" s="241" t="s">
        <v>62</v>
      </c>
      <c r="B96" s="204">
        <v>0</v>
      </c>
      <c r="C96" s="205">
        <v>0</v>
      </c>
      <c r="D96" s="205">
        <v>0</v>
      </c>
      <c r="E96" s="205">
        <v>0</v>
      </c>
      <c r="F96" s="206">
        <v>0</v>
      </c>
      <c r="G96" s="207">
        <v>149855</v>
      </c>
      <c r="H96" s="208">
        <f>G96</f>
        <v>149855</v>
      </c>
      <c r="I96" s="208">
        <f t="shared" ref="I96:J96" si="22">H96</f>
        <v>149855</v>
      </c>
      <c r="J96" s="208">
        <f t="shared" si="22"/>
        <v>149855</v>
      </c>
      <c r="K96" s="209">
        <f>J96</f>
        <v>149855</v>
      </c>
      <c r="L96" s="16"/>
    </row>
    <row r="97" spans="1:12" s="17" customFormat="1" ht="12" x14ac:dyDescent="0.25">
      <c r="A97" s="241" t="s">
        <v>63</v>
      </c>
      <c r="B97" s="204">
        <v>0</v>
      </c>
      <c r="C97" s="205">
        <v>0</v>
      </c>
      <c r="D97" s="205">
        <v>0</v>
      </c>
      <c r="E97" s="205">
        <v>0</v>
      </c>
      <c r="F97" s="206">
        <v>0</v>
      </c>
      <c r="G97" s="207">
        <v>0</v>
      </c>
      <c r="H97" s="208">
        <f t="shared" ref="H97:K102" si="23">G97</f>
        <v>0</v>
      </c>
      <c r="I97" s="208">
        <f t="shared" si="23"/>
        <v>0</v>
      </c>
      <c r="J97" s="208">
        <f t="shared" si="23"/>
        <v>0</v>
      </c>
      <c r="K97" s="209">
        <f t="shared" si="23"/>
        <v>0</v>
      </c>
      <c r="L97" s="16"/>
    </row>
    <row r="98" spans="1:12" s="17" customFormat="1" ht="12" x14ac:dyDescent="0.25">
      <c r="A98" s="241" t="s">
        <v>64</v>
      </c>
      <c r="B98" s="204">
        <v>0</v>
      </c>
      <c r="C98" s="205">
        <v>0</v>
      </c>
      <c r="D98" s="205">
        <v>0</v>
      </c>
      <c r="E98" s="205">
        <v>0</v>
      </c>
      <c r="F98" s="206">
        <v>0</v>
      </c>
      <c r="G98" s="207">
        <v>25</v>
      </c>
      <c r="H98" s="208">
        <f t="shared" si="23"/>
        <v>25</v>
      </c>
      <c r="I98" s="208">
        <f t="shared" si="23"/>
        <v>25</v>
      </c>
      <c r="J98" s="208">
        <f t="shared" si="23"/>
        <v>25</v>
      </c>
      <c r="K98" s="209">
        <f t="shared" si="23"/>
        <v>25</v>
      </c>
      <c r="L98" s="16"/>
    </row>
    <row r="99" spans="1:12" s="17" customFormat="1" ht="12" x14ac:dyDescent="0.25">
      <c r="A99" s="241" t="s">
        <v>65</v>
      </c>
      <c r="B99" s="204">
        <v>0</v>
      </c>
      <c r="C99" s="205">
        <v>0</v>
      </c>
      <c r="D99" s="205">
        <v>0</v>
      </c>
      <c r="E99" s="205">
        <v>0</v>
      </c>
      <c r="F99" s="206">
        <v>0</v>
      </c>
      <c r="G99" s="207">
        <v>0</v>
      </c>
      <c r="H99" s="208">
        <f t="shared" si="23"/>
        <v>0</v>
      </c>
      <c r="I99" s="208">
        <f t="shared" si="23"/>
        <v>0</v>
      </c>
      <c r="J99" s="208">
        <f t="shared" si="23"/>
        <v>0</v>
      </c>
      <c r="K99" s="209">
        <f t="shared" si="23"/>
        <v>0</v>
      </c>
      <c r="L99" s="16"/>
    </row>
    <row r="100" spans="1:12" s="17" customFormat="1" ht="12" x14ac:dyDescent="0.25">
      <c r="A100" s="241" t="s">
        <v>66</v>
      </c>
      <c r="B100" s="204">
        <v>0</v>
      </c>
      <c r="C100" s="205">
        <v>0</v>
      </c>
      <c r="D100" s="205">
        <v>0</v>
      </c>
      <c r="E100" s="205">
        <v>0</v>
      </c>
      <c r="F100" s="206">
        <v>0</v>
      </c>
      <c r="G100" s="207">
        <v>371.25</v>
      </c>
      <c r="H100" s="208">
        <f t="shared" si="23"/>
        <v>371.25</v>
      </c>
      <c r="I100" s="208">
        <f t="shared" si="23"/>
        <v>371.25</v>
      </c>
      <c r="J100" s="208">
        <f t="shared" si="23"/>
        <v>371.25</v>
      </c>
      <c r="K100" s="209">
        <f t="shared" si="23"/>
        <v>371.25</v>
      </c>
      <c r="L100" s="16"/>
    </row>
    <row r="101" spans="1:12" s="17" customFormat="1" ht="12" x14ac:dyDescent="0.25">
      <c r="A101" s="241" t="s">
        <v>67</v>
      </c>
      <c r="B101" s="204">
        <v>0</v>
      </c>
      <c r="C101" s="205">
        <v>0</v>
      </c>
      <c r="D101" s="205">
        <v>0</v>
      </c>
      <c r="E101" s="205">
        <v>0</v>
      </c>
      <c r="F101" s="206">
        <v>0</v>
      </c>
      <c r="G101" s="207">
        <f>15877/195</f>
        <v>81.420512820512826</v>
      </c>
      <c r="H101" s="208">
        <f t="shared" si="23"/>
        <v>81.420512820512826</v>
      </c>
      <c r="I101" s="208">
        <f t="shared" si="23"/>
        <v>81.420512820512826</v>
      </c>
      <c r="J101" s="208">
        <f t="shared" si="23"/>
        <v>81.420512820512826</v>
      </c>
      <c r="K101" s="209">
        <f t="shared" si="23"/>
        <v>81.420512820512826</v>
      </c>
      <c r="L101" s="16"/>
    </row>
    <row r="102" spans="1:12" s="17" customFormat="1" ht="12" x14ac:dyDescent="0.25">
      <c r="A102" s="241" t="s">
        <v>68</v>
      </c>
      <c r="B102" s="204">
        <v>0</v>
      </c>
      <c r="C102" s="205">
        <v>0</v>
      </c>
      <c r="D102" s="205">
        <v>0</v>
      </c>
      <c r="E102" s="205">
        <v>0</v>
      </c>
      <c r="F102" s="206">
        <v>0</v>
      </c>
      <c r="G102" s="207">
        <v>42873</v>
      </c>
      <c r="H102" s="208">
        <f t="shared" si="23"/>
        <v>42873</v>
      </c>
      <c r="I102" s="208">
        <f t="shared" si="23"/>
        <v>42873</v>
      </c>
      <c r="J102" s="208">
        <f t="shared" si="23"/>
        <v>42873</v>
      </c>
      <c r="K102" s="209">
        <f t="shared" si="23"/>
        <v>42873</v>
      </c>
      <c r="L102" s="16"/>
    </row>
    <row r="103" spans="1:12" s="17" customFormat="1" ht="12" x14ac:dyDescent="0.25">
      <c r="A103" s="244" t="s">
        <v>69</v>
      </c>
      <c r="B103" s="204">
        <v>0</v>
      </c>
      <c r="C103" s="205">
        <v>0</v>
      </c>
      <c r="D103" s="205">
        <v>0</v>
      </c>
      <c r="E103" s="205">
        <v>0</v>
      </c>
      <c r="F103" s="206">
        <v>0</v>
      </c>
      <c r="G103" s="207">
        <v>0</v>
      </c>
      <c r="H103" s="208">
        <v>0</v>
      </c>
      <c r="I103" s="208">
        <v>0</v>
      </c>
      <c r="J103" s="208">
        <v>0</v>
      </c>
      <c r="K103" s="209">
        <v>0</v>
      </c>
      <c r="L103" s="16"/>
    </row>
    <row r="104" spans="1:12" s="17" customFormat="1" ht="12" x14ac:dyDescent="0.25">
      <c r="A104" s="244" t="s">
        <v>70</v>
      </c>
      <c r="B104" s="204">
        <v>0</v>
      </c>
      <c r="C104" s="205">
        <v>0</v>
      </c>
      <c r="D104" s="205">
        <v>0</v>
      </c>
      <c r="E104" s="205">
        <v>0</v>
      </c>
      <c r="F104" s="206">
        <v>0</v>
      </c>
      <c r="G104" s="207">
        <v>0</v>
      </c>
      <c r="H104" s="208">
        <v>0</v>
      </c>
      <c r="I104" s="208">
        <v>0</v>
      </c>
      <c r="J104" s="208">
        <v>0</v>
      </c>
      <c r="K104" s="209">
        <v>0</v>
      </c>
      <c r="L104" s="16"/>
    </row>
    <row r="105" spans="1:12" s="17" customFormat="1" ht="12" x14ac:dyDescent="0.25">
      <c r="A105" s="244" t="s">
        <v>71</v>
      </c>
      <c r="B105" s="204">
        <v>0</v>
      </c>
      <c r="C105" s="205">
        <v>0</v>
      </c>
      <c r="D105" s="205">
        <v>0</v>
      </c>
      <c r="E105" s="205">
        <v>0</v>
      </c>
      <c r="F105" s="206">
        <v>0</v>
      </c>
      <c r="G105" s="207">
        <v>0</v>
      </c>
      <c r="H105" s="208">
        <v>0</v>
      </c>
      <c r="I105" s="208">
        <v>0</v>
      </c>
      <c r="J105" s="208">
        <v>0</v>
      </c>
      <c r="K105" s="209">
        <v>0</v>
      </c>
      <c r="L105" s="16"/>
    </row>
    <row r="106" spans="1:12" s="17" customFormat="1" ht="12" x14ac:dyDescent="0.25">
      <c r="A106" s="244" t="s">
        <v>72</v>
      </c>
      <c r="B106" s="204">
        <v>0</v>
      </c>
      <c r="C106" s="205">
        <v>0</v>
      </c>
      <c r="D106" s="205">
        <v>0</v>
      </c>
      <c r="E106" s="205">
        <v>0</v>
      </c>
      <c r="F106" s="206">
        <v>0</v>
      </c>
      <c r="G106" s="207">
        <v>0</v>
      </c>
      <c r="H106" s="208">
        <v>0</v>
      </c>
      <c r="I106" s="208">
        <v>0</v>
      </c>
      <c r="J106" s="208">
        <v>0</v>
      </c>
      <c r="K106" s="209">
        <v>0</v>
      </c>
      <c r="L106" s="16"/>
    </row>
    <row r="107" spans="1:12" s="17" customFormat="1" ht="12" x14ac:dyDescent="0.25">
      <c r="A107" s="244" t="s">
        <v>73</v>
      </c>
      <c r="B107" s="204">
        <v>0</v>
      </c>
      <c r="C107" s="205">
        <v>0</v>
      </c>
      <c r="D107" s="205">
        <v>0</v>
      </c>
      <c r="E107" s="205">
        <v>0</v>
      </c>
      <c r="F107" s="206">
        <v>0</v>
      </c>
      <c r="G107" s="207">
        <v>0</v>
      </c>
      <c r="H107" s="208">
        <v>0</v>
      </c>
      <c r="I107" s="208">
        <v>0</v>
      </c>
      <c r="J107" s="208">
        <v>0</v>
      </c>
      <c r="K107" s="209">
        <v>0</v>
      </c>
      <c r="L107" s="16"/>
    </row>
    <row r="108" spans="1:12" s="17" customFormat="1" ht="12.6" thickBot="1" x14ac:dyDescent="0.3">
      <c r="A108" s="244" t="s">
        <v>74</v>
      </c>
      <c r="B108" s="159">
        <v>0</v>
      </c>
      <c r="C108" s="160">
        <v>0</v>
      </c>
      <c r="D108" s="160">
        <v>0</v>
      </c>
      <c r="E108" s="160">
        <v>0</v>
      </c>
      <c r="F108" s="161">
        <v>0</v>
      </c>
      <c r="G108" s="162">
        <v>0</v>
      </c>
      <c r="H108" s="163">
        <v>0</v>
      </c>
      <c r="I108" s="163">
        <v>0</v>
      </c>
      <c r="J108" s="163">
        <v>0</v>
      </c>
      <c r="K108" s="164">
        <v>0</v>
      </c>
      <c r="L108" s="16"/>
    </row>
    <row r="109" spans="1:12" s="17" customFormat="1" ht="12" x14ac:dyDescent="0.25">
      <c r="A109" s="242"/>
      <c r="B109" s="64"/>
      <c r="C109" s="65"/>
      <c r="D109" s="65"/>
      <c r="E109" s="65"/>
      <c r="F109" s="66"/>
      <c r="G109" s="67"/>
      <c r="H109" s="68"/>
      <c r="I109" s="68"/>
      <c r="J109" s="68"/>
      <c r="K109" s="69"/>
      <c r="L109" s="16"/>
    </row>
    <row r="110" spans="1:12" s="17" customFormat="1" ht="12.6" thickBot="1" x14ac:dyDescent="0.3">
      <c r="A110" s="240" t="s">
        <v>22</v>
      </c>
      <c r="B110" s="75"/>
      <c r="C110" s="76"/>
      <c r="D110" s="76"/>
      <c r="E110" s="76"/>
      <c r="F110" s="77"/>
      <c r="G110" s="78"/>
      <c r="H110" s="79"/>
      <c r="I110" s="79"/>
      <c r="J110" s="79"/>
      <c r="K110" s="80"/>
      <c r="L110" s="16"/>
    </row>
    <row r="111" spans="1:12" s="17" customFormat="1" ht="12" x14ac:dyDescent="0.25">
      <c r="A111" s="241" t="s">
        <v>75</v>
      </c>
      <c r="B111" s="217">
        <v>0</v>
      </c>
      <c r="C111" s="218">
        <v>0</v>
      </c>
      <c r="D111" s="218">
        <v>0</v>
      </c>
      <c r="E111" s="218">
        <v>0</v>
      </c>
      <c r="F111" s="219">
        <v>0</v>
      </c>
      <c r="G111" s="220">
        <v>0</v>
      </c>
      <c r="H111" s="220">
        <v>0</v>
      </c>
      <c r="I111" s="220">
        <v>0</v>
      </c>
      <c r="J111" s="220">
        <v>0</v>
      </c>
      <c r="K111" s="221">
        <v>0</v>
      </c>
      <c r="L111" s="16"/>
    </row>
    <row r="112" spans="1:12" s="17" customFormat="1" ht="12" x14ac:dyDescent="0.25">
      <c r="A112" s="241" t="s">
        <v>76</v>
      </c>
      <c r="B112" s="222">
        <v>0</v>
      </c>
      <c r="C112" s="223">
        <v>0</v>
      </c>
      <c r="D112" s="223">
        <v>0</v>
      </c>
      <c r="E112" s="223">
        <v>0</v>
      </c>
      <c r="F112" s="224">
        <v>0</v>
      </c>
      <c r="G112" s="220">
        <v>0</v>
      </c>
      <c r="H112" s="220">
        <v>0</v>
      </c>
      <c r="I112" s="220">
        <v>0</v>
      </c>
      <c r="J112" s="220">
        <v>0</v>
      </c>
      <c r="K112" s="221">
        <v>0</v>
      </c>
      <c r="L112" s="16"/>
    </row>
    <row r="113" spans="1:12" s="17" customFormat="1" ht="12" x14ac:dyDescent="0.25">
      <c r="A113" s="241" t="s">
        <v>77</v>
      </c>
      <c r="B113" s="154">
        <v>0</v>
      </c>
      <c r="C113" s="155">
        <v>0</v>
      </c>
      <c r="D113" s="155">
        <v>0</v>
      </c>
      <c r="E113" s="155">
        <v>0</v>
      </c>
      <c r="F113" s="156">
        <v>0</v>
      </c>
      <c r="G113" s="157">
        <v>0</v>
      </c>
      <c r="H113" s="157">
        <v>0</v>
      </c>
      <c r="I113" s="157">
        <v>0</v>
      </c>
      <c r="J113" s="157">
        <v>0</v>
      </c>
      <c r="K113" s="158">
        <v>0</v>
      </c>
      <c r="L113" s="16"/>
    </row>
    <row r="114" spans="1:12" s="17" customFormat="1" ht="12" x14ac:dyDescent="0.25">
      <c r="A114" s="241" t="s">
        <v>78</v>
      </c>
      <c r="B114" s="154">
        <v>0</v>
      </c>
      <c r="C114" s="155">
        <v>0</v>
      </c>
      <c r="D114" s="155">
        <v>0</v>
      </c>
      <c r="E114" s="155">
        <v>0</v>
      </c>
      <c r="F114" s="156">
        <v>0</v>
      </c>
      <c r="G114" s="157">
        <v>0</v>
      </c>
      <c r="H114" s="157">
        <v>0</v>
      </c>
      <c r="I114" s="157">
        <v>0</v>
      </c>
      <c r="J114" s="157">
        <v>0</v>
      </c>
      <c r="K114" s="158">
        <v>0</v>
      </c>
      <c r="L114" s="16"/>
    </row>
    <row r="115" spans="1:12" s="17" customFormat="1" ht="12" x14ac:dyDescent="0.25">
      <c r="A115" s="241" t="s">
        <v>79</v>
      </c>
      <c r="B115" s="222">
        <v>0</v>
      </c>
      <c r="C115" s="223">
        <v>0</v>
      </c>
      <c r="D115" s="223">
        <v>0</v>
      </c>
      <c r="E115" s="223">
        <v>0</v>
      </c>
      <c r="F115" s="224">
        <v>0</v>
      </c>
      <c r="G115" s="220">
        <v>0</v>
      </c>
      <c r="H115" s="220">
        <v>0</v>
      </c>
      <c r="I115" s="220">
        <v>0</v>
      </c>
      <c r="J115" s="220">
        <v>0</v>
      </c>
      <c r="K115" s="221">
        <v>0</v>
      </c>
      <c r="L115" s="16"/>
    </row>
    <row r="116" spans="1:12" s="17" customFormat="1" ht="12" x14ac:dyDescent="0.25">
      <c r="A116" s="241" t="s">
        <v>80</v>
      </c>
      <c r="B116" s="222">
        <v>0</v>
      </c>
      <c r="C116" s="223">
        <v>0</v>
      </c>
      <c r="D116" s="223">
        <v>0</v>
      </c>
      <c r="E116" s="223">
        <v>0</v>
      </c>
      <c r="F116" s="224">
        <v>0</v>
      </c>
      <c r="G116" s="220">
        <v>0</v>
      </c>
      <c r="H116" s="220">
        <v>0</v>
      </c>
      <c r="I116" s="220">
        <v>0</v>
      </c>
      <c r="J116" s="220">
        <v>0</v>
      </c>
      <c r="K116" s="221">
        <v>0</v>
      </c>
      <c r="L116" s="16"/>
    </row>
    <row r="117" spans="1:12" s="17" customFormat="1" ht="12" x14ac:dyDescent="0.25">
      <c r="A117" s="241" t="s">
        <v>81</v>
      </c>
      <c r="B117" s="222">
        <v>0</v>
      </c>
      <c r="C117" s="223">
        <v>0</v>
      </c>
      <c r="D117" s="223">
        <v>0</v>
      </c>
      <c r="E117" s="223">
        <v>0</v>
      </c>
      <c r="F117" s="224">
        <v>0</v>
      </c>
      <c r="G117" s="220">
        <v>0</v>
      </c>
      <c r="H117" s="220">
        <v>0</v>
      </c>
      <c r="I117" s="220">
        <v>0</v>
      </c>
      <c r="J117" s="220">
        <v>0</v>
      </c>
      <c r="K117" s="221">
        <v>0</v>
      </c>
      <c r="L117" s="16"/>
    </row>
    <row r="118" spans="1:12" s="17" customFormat="1" ht="12" x14ac:dyDescent="0.25">
      <c r="A118" s="241" t="s">
        <v>82</v>
      </c>
      <c r="B118" s="222">
        <v>0</v>
      </c>
      <c r="C118" s="223">
        <v>0</v>
      </c>
      <c r="D118" s="223">
        <v>0</v>
      </c>
      <c r="E118" s="223">
        <v>0</v>
      </c>
      <c r="F118" s="224">
        <v>0</v>
      </c>
      <c r="G118" s="220">
        <v>0</v>
      </c>
      <c r="H118" s="220">
        <v>0</v>
      </c>
      <c r="I118" s="220">
        <v>0</v>
      </c>
      <c r="J118" s="220">
        <v>0</v>
      </c>
      <c r="K118" s="221">
        <v>0</v>
      </c>
      <c r="L118" s="16"/>
    </row>
    <row r="119" spans="1:12" x14ac:dyDescent="0.2">
      <c r="A119" s="241" t="s">
        <v>90</v>
      </c>
      <c r="B119" s="222">
        <v>0</v>
      </c>
      <c r="C119" s="223">
        <v>0</v>
      </c>
      <c r="D119" s="223">
        <v>0</v>
      </c>
      <c r="E119" s="223">
        <v>0</v>
      </c>
      <c r="F119" s="224">
        <v>0</v>
      </c>
      <c r="G119" s="220">
        <v>0</v>
      </c>
      <c r="H119" s="220">
        <v>0</v>
      </c>
      <c r="I119" s="220">
        <v>0</v>
      </c>
      <c r="J119" s="220">
        <v>0</v>
      </c>
      <c r="K119" s="221">
        <v>0</v>
      </c>
    </row>
    <row r="120" spans="1:12" x14ac:dyDescent="0.2">
      <c r="A120" s="241" t="s">
        <v>83</v>
      </c>
      <c r="B120" s="154">
        <v>0</v>
      </c>
      <c r="C120" s="155">
        <v>0</v>
      </c>
      <c r="D120" s="155">
        <v>0</v>
      </c>
      <c r="E120" s="155">
        <v>0</v>
      </c>
      <c r="F120" s="156">
        <v>0</v>
      </c>
      <c r="G120" s="157">
        <v>0</v>
      </c>
      <c r="H120" s="157">
        <v>0</v>
      </c>
      <c r="I120" s="157">
        <v>0</v>
      </c>
      <c r="J120" s="157">
        <v>0</v>
      </c>
      <c r="K120" s="158">
        <v>0</v>
      </c>
    </row>
    <row r="121" spans="1:12" x14ac:dyDescent="0.2">
      <c r="A121" s="241" t="s">
        <v>84</v>
      </c>
      <c r="B121" s="222">
        <v>0</v>
      </c>
      <c r="C121" s="223">
        <v>0</v>
      </c>
      <c r="D121" s="223">
        <v>0</v>
      </c>
      <c r="E121" s="223">
        <v>0</v>
      </c>
      <c r="F121" s="224">
        <v>0</v>
      </c>
      <c r="G121" s="220">
        <v>0</v>
      </c>
      <c r="H121" s="220">
        <v>0</v>
      </c>
      <c r="I121" s="220">
        <v>0</v>
      </c>
      <c r="J121" s="220">
        <v>0</v>
      </c>
      <c r="K121" s="221">
        <v>0</v>
      </c>
    </row>
    <row r="122" spans="1:12" ht="12" thickBot="1" x14ac:dyDescent="0.25">
      <c r="A122" s="241" t="s">
        <v>85</v>
      </c>
      <c r="B122" s="159">
        <v>0</v>
      </c>
      <c r="C122" s="160">
        <v>0</v>
      </c>
      <c r="D122" s="160">
        <v>0</v>
      </c>
      <c r="E122" s="160">
        <v>0</v>
      </c>
      <c r="F122" s="161">
        <v>0</v>
      </c>
      <c r="G122" s="163">
        <v>0</v>
      </c>
      <c r="H122" s="163">
        <v>0</v>
      </c>
      <c r="I122" s="163">
        <v>0</v>
      </c>
      <c r="J122" s="163">
        <v>0</v>
      </c>
      <c r="K122" s="164">
        <v>0</v>
      </c>
    </row>
    <row r="123" spans="1:12" x14ac:dyDescent="0.2">
      <c r="A123" s="231"/>
      <c r="B123" s="99"/>
      <c r="C123" s="100"/>
      <c r="D123" s="100"/>
      <c r="E123" s="100"/>
      <c r="F123" s="101"/>
      <c r="G123" s="95"/>
      <c r="H123" s="95"/>
      <c r="I123" s="95"/>
      <c r="J123" s="95"/>
      <c r="K123" s="96"/>
    </row>
    <row r="124" spans="1:12" ht="12.6" thickBot="1" x14ac:dyDescent="0.3">
      <c r="A124" s="232" t="s">
        <v>95</v>
      </c>
      <c r="B124" s="57"/>
      <c r="C124" s="102"/>
      <c r="D124" s="102"/>
      <c r="E124" s="102"/>
      <c r="F124" s="103"/>
      <c r="G124" s="97"/>
      <c r="H124" s="97"/>
      <c r="I124" s="97"/>
      <c r="J124" s="97"/>
      <c r="K124" s="98"/>
    </row>
    <row r="125" spans="1:12" x14ac:dyDescent="0.2">
      <c r="A125" s="231" t="s">
        <v>93</v>
      </c>
      <c r="B125" s="104">
        <f>-(B39+B40)</f>
        <v>0</v>
      </c>
      <c r="C125" s="105">
        <f t="shared" ref="C125:K125" si="24">-(C39+C40)</f>
        <v>0</v>
      </c>
      <c r="D125" s="105">
        <f t="shared" si="24"/>
        <v>0</v>
      </c>
      <c r="E125" s="105">
        <f t="shared" si="24"/>
        <v>0</v>
      </c>
      <c r="F125" s="106">
        <f t="shared" si="24"/>
        <v>0</v>
      </c>
      <c r="G125" s="110">
        <f t="shared" si="24"/>
        <v>0</v>
      </c>
      <c r="H125" s="111">
        <f t="shared" si="24"/>
        <v>0</v>
      </c>
      <c r="I125" s="111">
        <f t="shared" si="24"/>
        <v>0</v>
      </c>
      <c r="J125" s="111">
        <f t="shared" si="24"/>
        <v>0</v>
      </c>
      <c r="K125" s="112">
        <f t="shared" si="24"/>
        <v>0</v>
      </c>
    </row>
    <row r="126" spans="1:12" x14ac:dyDescent="0.2">
      <c r="A126" s="231" t="s">
        <v>94</v>
      </c>
      <c r="B126" s="84">
        <f t="shared" ref="B126:K126" si="25">IFERROR((B30+SUM(B33:B37))/B125,0)</f>
        <v>0</v>
      </c>
      <c r="C126" s="86">
        <f t="shared" si="25"/>
        <v>0</v>
      </c>
      <c r="D126" s="86">
        <f t="shared" si="25"/>
        <v>0</v>
      </c>
      <c r="E126" s="86">
        <f t="shared" si="25"/>
        <v>0</v>
      </c>
      <c r="F126" s="87">
        <f t="shared" si="25"/>
        <v>0</v>
      </c>
      <c r="G126" s="113">
        <f t="shared" si="25"/>
        <v>0</v>
      </c>
      <c r="H126" s="114">
        <f t="shared" si="25"/>
        <v>0</v>
      </c>
      <c r="I126" s="114">
        <f t="shared" si="25"/>
        <v>0</v>
      </c>
      <c r="J126" s="114">
        <f t="shared" si="25"/>
        <v>0</v>
      </c>
      <c r="K126" s="115">
        <f t="shared" si="25"/>
        <v>0</v>
      </c>
    </row>
    <row r="127" spans="1:12" x14ac:dyDescent="0.2">
      <c r="A127" s="231" t="s">
        <v>96</v>
      </c>
      <c r="B127" s="94" t="s">
        <v>56</v>
      </c>
      <c r="C127" s="116">
        <f>IFERROR((C67/B67)-1,0)</f>
        <v>3.7760687313794783E-2</v>
      </c>
      <c r="D127" s="116">
        <f t="shared" ref="D127:K127" si="26">IFERROR((D67/C67)-1,0)</f>
        <v>0.11223127253304854</v>
      </c>
      <c r="E127" s="116">
        <f t="shared" si="26"/>
        <v>8.7640314544690456E-2</v>
      </c>
      <c r="F127" s="117">
        <f t="shared" si="26"/>
        <v>7.4893757933660821E-2</v>
      </c>
      <c r="G127" s="118">
        <f t="shared" si="26"/>
        <v>-1.0269049086053528E-3</v>
      </c>
      <c r="H127" s="119">
        <f t="shared" si="26"/>
        <v>0</v>
      </c>
      <c r="I127" s="119">
        <f t="shared" si="26"/>
        <v>0</v>
      </c>
      <c r="J127" s="119">
        <f t="shared" si="26"/>
        <v>0</v>
      </c>
      <c r="K127" s="120">
        <f t="shared" si="26"/>
        <v>2.2615131578946901E-3</v>
      </c>
    </row>
    <row r="128" spans="1:12" x14ac:dyDescent="0.2">
      <c r="A128" s="231" t="s">
        <v>100</v>
      </c>
      <c r="B128" s="94" t="s">
        <v>56</v>
      </c>
      <c r="C128" s="116">
        <f t="shared" ref="C128:K128" si="27">IFERROR((C23/B23)-1,0)</f>
        <v>1.8738829199718849</v>
      </c>
      <c r="D128" s="116">
        <f t="shared" si="27"/>
        <v>-0.84306977394221028</v>
      </c>
      <c r="E128" s="116">
        <f t="shared" si="27"/>
        <v>0.48959145051764441</v>
      </c>
      <c r="F128" s="117">
        <f t="shared" si="27"/>
        <v>4.4361407966519693</v>
      </c>
      <c r="G128" s="118">
        <f t="shared" si="27"/>
        <v>-6.974058646430481E-2</v>
      </c>
      <c r="H128" s="119">
        <f t="shared" si="27"/>
        <v>-0.40887864278536379</v>
      </c>
      <c r="I128" s="119">
        <f t="shared" si="27"/>
        <v>0</v>
      </c>
      <c r="J128" s="119">
        <f t="shared" si="27"/>
        <v>0</v>
      </c>
      <c r="K128" s="120">
        <f t="shared" si="27"/>
        <v>0</v>
      </c>
    </row>
    <row r="129" spans="1:11" x14ac:dyDescent="0.2">
      <c r="A129" s="231" t="s">
        <v>97</v>
      </c>
      <c r="B129" s="94" t="s">
        <v>56</v>
      </c>
      <c r="C129" s="116">
        <f t="shared" ref="C129:K129" si="28">IFERROR((C16/B16)-1,0)</f>
        <v>5.5146326676019042E-2</v>
      </c>
      <c r="D129" s="116">
        <f t="shared" si="28"/>
        <v>0.19994904127342283</v>
      </c>
      <c r="E129" s="116">
        <f t="shared" si="28"/>
        <v>-3.9454494773275561E-2</v>
      </c>
      <c r="F129" s="117">
        <f t="shared" si="28"/>
        <v>0.30569340144006629</v>
      </c>
      <c r="G129" s="118">
        <f t="shared" si="28"/>
        <v>-5.7720042639466618E-2</v>
      </c>
      <c r="H129" s="119">
        <f t="shared" si="28"/>
        <v>-1.7557091046216278E-2</v>
      </c>
      <c r="I129" s="119">
        <f t="shared" si="28"/>
        <v>0</v>
      </c>
      <c r="J129" s="119">
        <f t="shared" si="28"/>
        <v>0</v>
      </c>
      <c r="K129" s="120">
        <f t="shared" si="28"/>
        <v>0</v>
      </c>
    </row>
    <row r="130" spans="1:11" x14ac:dyDescent="0.2">
      <c r="A130" s="231" t="s">
        <v>99</v>
      </c>
      <c r="B130" s="94" t="s">
        <v>56</v>
      </c>
      <c r="C130" s="116">
        <f>IFERROR((C43/B43)-1,0)</f>
        <v>-0.27904118515585685</v>
      </c>
      <c r="D130" s="116">
        <f t="shared" ref="D130:K130" si="29">IFERROR((D43/C43)-1,0)</f>
        <v>0.48601894650130428</v>
      </c>
      <c r="E130" s="116">
        <f t="shared" si="29"/>
        <v>-0.20362015336762029</v>
      </c>
      <c r="F130" s="117">
        <f t="shared" si="29"/>
        <v>0.11877761342653015</v>
      </c>
      <c r="G130" s="118">
        <f t="shared" si="29"/>
        <v>8.4183783690364056E-2</v>
      </c>
      <c r="H130" s="119">
        <f t="shared" si="29"/>
        <v>-3.3873988761806029E-2</v>
      </c>
      <c r="I130" s="119">
        <f t="shared" si="29"/>
        <v>0</v>
      </c>
      <c r="J130" s="119">
        <f t="shared" si="29"/>
        <v>0</v>
      </c>
      <c r="K130" s="120">
        <f t="shared" si="29"/>
        <v>0</v>
      </c>
    </row>
    <row r="131" spans="1:11" ht="12" thickBot="1" x14ac:dyDescent="0.25">
      <c r="A131" s="243" t="s">
        <v>98</v>
      </c>
      <c r="B131" s="121">
        <f t="shared" ref="B131:K131" si="30">IFERROR(B50/(B27+SUM(B39:B40)/365),0)</f>
        <v>0.53023730953433956</v>
      </c>
      <c r="C131" s="122">
        <f t="shared" si="30"/>
        <v>0.49916333418417991</v>
      </c>
      <c r="D131" s="122">
        <f t="shared" si="30"/>
        <v>0.52708034839973195</v>
      </c>
      <c r="E131" s="122">
        <f t="shared" si="30"/>
        <v>0.75012302934583341</v>
      </c>
      <c r="F131" s="123">
        <f t="shared" si="30"/>
        <v>0.72921191406173513</v>
      </c>
      <c r="G131" s="124">
        <f t="shared" si="30"/>
        <v>0.69566891230468031</v>
      </c>
      <c r="H131" s="125">
        <f t="shared" si="30"/>
        <v>0.65788442906574396</v>
      </c>
      <c r="I131" s="125">
        <f t="shared" si="30"/>
        <v>0.6433217760123876</v>
      </c>
      <c r="J131" s="125">
        <f t="shared" si="30"/>
        <v>0.60260440936125592</v>
      </c>
      <c r="K131" s="126">
        <f t="shared" si="30"/>
        <v>0.53712042504913537</v>
      </c>
    </row>
    <row r="132" spans="1:11" x14ac:dyDescent="0.2">
      <c r="K132" s="12"/>
    </row>
    <row r="133" spans="1:11" ht="12" x14ac:dyDescent="0.25">
      <c r="A133" s="63" t="s">
        <v>92</v>
      </c>
      <c r="K133" s="12"/>
    </row>
    <row r="134" spans="1:11" x14ac:dyDescent="0.2">
      <c r="A134" s="165"/>
      <c r="B134" s="165"/>
      <c r="K134" s="12"/>
    </row>
    <row r="135" spans="1:11" x14ac:dyDescent="0.2">
      <c r="A135" s="165" t="s">
        <v>122</v>
      </c>
      <c r="B135" s="165"/>
      <c r="K135" s="12"/>
    </row>
    <row r="136" spans="1:11" x14ac:dyDescent="0.2">
      <c r="A136" s="165" t="s">
        <v>118</v>
      </c>
      <c r="B136" s="165"/>
      <c r="G136" s="12"/>
      <c r="H136" s="12"/>
      <c r="I136" s="12"/>
      <c r="J136" s="12"/>
      <c r="K136" s="12"/>
    </row>
    <row r="137" spans="1:11" x14ac:dyDescent="0.2">
      <c r="A137" s="165" t="s">
        <v>119</v>
      </c>
      <c r="B137" s="165"/>
      <c r="G137" s="12"/>
      <c r="H137" s="12"/>
      <c r="I137" s="12"/>
      <c r="J137" s="12"/>
      <c r="K137" s="12"/>
    </row>
    <row r="138" spans="1:11" x14ac:dyDescent="0.2">
      <c r="A138" s="165" t="s">
        <v>120</v>
      </c>
      <c r="B138" s="165"/>
      <c r="G138" s="12"/>
      <c r="H138" s="12"/>
      <c r="I138" s="12"/>
      <c r="J138" s="12"/>
      <c r="K138" s="12"/>
    </row>
    <row r="139" spans="1:11" x14ac:dyDescent="0.2">
      <c r="A139" s="165" t="s">
        <v>121</v>
      </c>
      <c r="B139" s="165"/>
      <c r="G139" s="12"/>
      <c r="H139" s="12"/>
      <c r="I139" s="12"/>
      <c r="J139" s="12"/>
      <c r="K139" s="12"/>
    </row>
    <row r="140" spans="1:11" x14ac:dyDescent="0.2">
      <c r="A140" s="165"/>
      <c r="B140" s="165"/>
      <c r="G140" s="12"/>
      <c r="H140" s="12"/>
      <c r="I140" s="12"/>
      <c r="J140" s="12"/>
      <c r="K140" s="12"/>
    </row>
    <row r="141" spans="1:11" x14ac:dyDescent="0.2">
      <c r="A141" s="165"/>
      <c r="B141" s="165"/>
      <c r="G141" s="12"/>
      <c r="H141" s="12"/>
      <c r="I141" s="12"/>
      <c r="J141" s="12"/>
      <c r="K141" s="12"/>
    </row>
    <row r="142" spans="1:11" x14ac:dyDescent="0.2">
      <c r="A142" s="165"/>
      <c r="B142" s="165"/>
      <c r="G142" s="12"/>
      <c r="H142" s="12"/>
      <c r="I142" s="12"/>
      <c r="J142" s="12"/>
      <c r="K142" s="12"/>
    </row>
    <row r="143" spans="1:11" x14ac:dyDescent="0.2">
      <c r="A143" s="165"/>
      <c r="B143" s="165"/>
      <c r="G143" s="12"/>
      <c r="H143" s="12"/>
      <c r="I143" s="12"/>
      <c r="J143" s="12"/>
      <c r="K143" s="12"/>
    </row>
    <row r="144" spans="1:11" x14ac:dyDescent="0.2">
      <c r="A144" s="165"/>
      <c r="B144" s="165"/>
      <c r="G144" s="12"/>
      <c r="H144" s="12"/>
      <c r="I144" s="12"/>
      <c r="J144" s="12"/>
      <c r="K144" s="12"/>
    </row>
    <row r="145" spans="7:11" x14ac:dyDescent="0.2">
      <c r="G145" s="12"/>
      <c r="H145" s="12"/>
      <c r="I145" s="12"/>
      <c r="J145" s="12"/>
      <c r="K145" s="12"/>
    </row>
    <row r="146" spans="7:11" x14ac:dyDescent="0.2">
      <c r="G146" s="12"/>
      <c r="H146" s="12"/>
      <c r="I146" s="12"/>
      <c r="J146" s="12"/>
      <c r="K146" s="12"/>
    </row>
    <row r="147" spans="7:11" x14ac:dyDescent="0.2">
      <c r="G147" s="12"/>
      <c r="H147" s="12"/>
      <c r="I147" s="12"/>
      <c r="J147" s="12"/>
      <c r="K147" s="12"/>
    </row>
    <row r="148" spans="7:11" x14ac:dyDescent="0.2">
      <c r="G148" s="12"/>
      <c r="H148" s="12"/>
      <c r="I148" s="12"/>
      <c r="J148" s="12"/>
      <c r="K148" s="12"/>
    </row>
    <row r="149" spans="7:11" x14ac:dyDescent="0.2">
      <c r="G149" s="12"/>
      <c r="H149" s="12"/>
      <c r="I149" s="12"/>
      <c r="J149" s="12"/>
      <c r="K149" s="12"/>
    </row>
    <row r="150" spans="7:11" x14ac:dyDescent="0.2">
      <c r="G150" s="12"/>
      <c r="H150" s="12"/>
      <c r="I150" s="12"/>
      <c r="J150" s="12"/>
      <c r="K150" s="12"/>
    </row>
    <row r="151" spans="7:11" x14ac:dyDescent="0.2">
      <c r="G151" s="12"/>
      <c r="H151" s="12"/>
      <c r="I151" s="12"/>
      <c r="J151" s="12"/>
      <c r="K151" s="12"/>
    </row>
    <row r="152" spans="7:11" x14ac:dyDescent="0.2">
      <c r="G152" s="12"/>
      <c r="H152" s="12"/>
      <c r="I152" s="12"/>
      <c r="J152" s="12"/>
      <c r="K152" s="12"/>
    </row>
    <row r="153" spans="7:11" x14ac:dyDescent="0.2">
      <c r="G153" s="12"/>
      <c r="H153" s="12"/>
      <c r="I153" s="12"/>
      <c r="J153" s="12"/>
      <c r="K153" s="12"/>
    </row>
    <row r="154" spans="7:11" x14ac:dyDescent="0.2">
      <c r="G154" s="12"/>
      <c r="H154" s="12"/>
      <c r="I154" s="12"/>
      <c r="J154" s="12"/>
      <c r="K154" s="12"/>
    </row>
    <row r="155" spans="7:11" x14ac:dyDescent="0.2">
      <c r="G155" s="12"/>
      <c r="H155" s="12"/>
      <c r="I155" s="12"/>
      <c r="J155" s="12"/>
      <c r="K155" s="12"/>
    </row>
    <row r="156" spans="7:11" x14ac:dyDescent="0.2">
      <c r="G156" s="12"/>
      <c r="H156" s="12"/>
      <c r="I156" s="12"/>
      <c r="J156" s="12"/>
      <c r="K156" s="12"/>
    </row>
    <row r="157" spans="7:11" x14ac:dyDescent="0.2">
      <c r="G157" s="12"/>
      <c r="H157" s="12"/>
      <c r="I157" s="12"/>
      <c r="J157" s="12"/>
      <c r="K157" s="12"/>
    </row>
    <row r="158" spans="7:11" x14ac:dyDescent="0.2">
      <c r="G158" s="12"/>
      <c r="H158" s="12"/>
      <c r="I158" s="12"/>
      <c r="J158" s="12"/>
      <c r="K158" s="12"/>
    </row>
    <row r="159" spans="7:11" x14ac:dyDescent="0.2">
      <c r="G159" s="12"/>
      <c r="H159" s="12"/>
      <c r="I159" s="12"/>
      <c r="J159" s="12"/>
      <c r="K159" s="12"/>
    </row>
    <row r="160" spans="7:11" x14ac:dyDescent="0.2">
      <c r="G160" s="12"/>
      <c r="H160" s="12"/>
      <c r="I160" s="12"/>
      <c r="J160" s="12"/>
      <c r="K160" s="12"/>
    </row>
    <row r="161" spans="7:11" x14ac:dyDescent="0.2">
      <c r="G161" s="12"/>
      <c r="H161" s="12"/>
      <c r="I161" s="12"/>
      <c r="J161" s="12"/>
      <c r="K161" s="12"/>
    </row>
    <row r="162" spans="7:11" x14ac:dyDescent="0.2">
      <c r="G162" s="12"/>
      <c r="H162" s="12"/>
      <c r="I162" s="12"/>
      <c r="J162" s="12"/>
      <c r="K162" s="12"/>
    </row>
    <row r="163" spans="7:11" x14ac:dyDescent="0.2">
      <c r="G163" s="12"/>
      <c r="H163" s="12"/>
      <c r="I163" s="12"/>
      <c r="J163" s="12"/>
      <c r="K163" s="12"/>
    </row>
    <row r="164" spans="7:11" x14ac:dyDescent="0.2">
      <c r="G164" s="12"/>
      <c r="H164" s="12"/>
      <c r="I164" s="12"/>
      <c r="J164" s="12"/>
      <c r="K164" s="12"/>
    </row>
    <row r="165" spans="7:11" x14ac:dyDescent="0.2">
      <c r="G165" s="12"/>
      <c r="H165" s="12"/>
      <c r="I165" s="12"/>
      <c r="J165" s="12"/>
      <c r="K165" s="12"/>
    </row>
    <row r="166" spans="7:11" x14ac:dyDescent="0.2">
      <c r="G166" s="12"/>
      <c r="H166" s="12"/>
      <c r="I166" s="12"/>
      <c r="J166" s="12"/>
      <c r="K166" s="12"/>
    </row>
    <row r="167" spans="7:11" x14ac:dyDescent="0.2">
      <c r="G167" s="12"/>
      <c r="H167" s="12"/>
      <c r="I167" s="12"/>
      <c r="J167" s="12"/>
      <c r="K167" s="12"/>
    </row>
    <row r="168" spans="7:11" x14ac:dyDescent="0.2">
      <c r="G168" s="12"/>
      <c r="H168" s="12"/>
      <c r="I168" s="12"/>
      <c r="J168" s="12"/>
      <c r="K168" s="12"/>
    </row>
    <row r="169" spans="7:11" x14ac:dyDescent="0.2">
      <c r="G169" s="12"/>
      <c r="H169" s="12"/>
      <c r="I169" s="12"/>
      <c r="J169" s="12"/>
      <c r="K169" s="12"/>
    </row>
    <row r="170" spans="7:11" x14ac:dyDescent="0.2">
      <c r="G170" s="12"/>
      <c r="H170" s="12"/>
      <c r="I170" s="12"/>
      <c r="J170" s="12"/>
      <c r="K170" s="12"/>
    </row>
    <row r="171" spans="7:11" x14ac:dyDescent="0.2">
      <c r="G171" s="12"/>
      <c r="H171" s="12"/>
      <c r="I171" s="12"/>
      <c r="J171" s="12"/>
      <c r="K171" s="12"/>
    </row>
    <row r="172" spans="7:11" x14ac:dyDescent="0.2">
      <c r="G172" s="12"/>
      <c r="H172" s="12"/>
      <c r="I172" s="12"/>
      <c r="J172" s="12"/>
      <c r="K172" s="12"/>
    </row>
    <row r="173" spans="7:11" x14ac:dyDescent="0.2">
      <c r="G173" s="12"/>
      <c r="H173" s="12"/>
      <c r="I173" s="12"/>
      <c r="J173" s="12"/>
      <c r="K173" s="12"/>
    </row>
    <row r="174" spans="7:11" x14ac:dyDescent="0.2">
      <c r="G174" s="12"/>
      <c r="H174" s="12"/>
      <c r="I174" s="12"/>
      <c r="J174" s="12"/>
      <c r="K174" s="12"/>
    </row>
    <row r="175" spans="7:11" x14ac:dyDescent="0.2">
      <c r="G175" s="12"/>
      <c r="H175" s="12"/>
      <c r="I175" s="12"/>
      <c r="J175" s="12"/>
      <c r="K175" s="12"/>
    </row>
    <row r="176" spans="7:11" x14ac:dyDescent="0.2">
      <c r="G176" s="12"/>
      <c r="H176" s="12"/>
      <c r="I176" s="12"/>
      <c r="J176" s="12"/>
      <c r="K176" s="12"/>
    </row>
    <row r="177" spans="7:11" x14ac:dyDescent="0.2">
      <c r="G177" s="12"/>
      <c r="H177" s="12"/>
      <c r="I177" s="12"/>
      <c r="J177" s="12"/>
      <c r="K177" s="12"/>
    </row>
    <row r="178" spans="7:11" x14ac:dyDescent="0.2">
      <c r="G178" s="12"/>
      <c r="H178" s="12"/>
      <c r="I178" s="12"/>
      <c r="J178" s="12"/>
      <c r="K178" s="12"/>
    </row>
    <row r="179" spans="7:11" x14ac:dyDescent="0.2">
      <c r="G179" s="12"/>
      <c r="H179" s="12"/>
      <c r="I179" s="12"/>
      <c r="J179" s="12"/>
      <c r="K179" s="12"/>
    </row>
    <row r="180" spans="7:11" x14ac:dyDescent="0.2">
      <c r="G180" s="12"/>
      <c r="H180" s="12"/>
      <c r="I180" s="12"/>
      <c r="J180" s="12"/>
      <c r="K180" s="12"/>
    </row>
    <row r="181" spans="7:11" x14ac:dyDescent="0.2">
      <c r="G181" s="12"/>
      <c r="H181" s="12"/>
      <c r="I181" s="12"/>
      <c r="J181" s="12"/>
      <c r="K181" s="12"/>
    </row>
    <row r="182" spans="7:11" x14ac:dyDescent="0.2">
      <c r="G182" s="12"/>
      <c r="H182" s="12"/>
      <c r="I182" s="12"/>
      <c r="J182" s="12"/>
      <c r="K182" s="12"/>
    </row>
    <row r="183" spans="7:11" x14ac:dyDescent="0.2">
      <c r="G183" s="12"/>
      <c r="H183" s="12"/>
      <c r="I183" s="12"/>
      <c r="J183" s="12"/>
      <c r="K183" s="12"/>
    </row>
    <row r="184" spans="7:11" x14ac:dyDescent="0.2">
      <c r="G184" s="12"/>
      <c r="H184" s="12"/>
      <c r="I184" s="12"/>
      <c r="J184" s="12"/>
      <c r="K184" s="12"/>
    </row>
    <row r="185" spans="7:11" x14ac:dyDescent="0.2">
      <c r="G185" s="12"/>
      <c r="H185" s="12"/>
      <c r="I185" s="12"/>
      <c r="J185" s="12"/>
      <c r="K185" s="12"/>
    </row>
    <row r="186" spans="7:11" x14ac:dyDescent="0.2">
      <c r="G186" s="12"/>
      <c r="H186" s="12"/>
      <c r="I186" s="12"/>
      <c r="J186" s="12"/>
      <c r="K186" s="12"/>
    </row>
    <row r="187" spans="7:11" x14ac:dyDescent="0.2">
      <c r="G187" s="12"/>
      <c r="H187" s="12"/>
      <c r="I187" s="12"/>
      <c r="J187" s="12"/>
      <c r="K187" s="12"/>
    </row>
    <row r="188" spans="7:11" x14ac:dyDescent="0.2">
      <c r="G188" s="12"/>
      <c r="H188" s="12"/>
      <c r="I188" s="12"/>
      <c r="J188" s="12"/>
      <c r="K188" s="12"/>
    </row>
    <row r="189" spans="7:11" x14ac:dyDescent="0.2">
      <c r="G189" s="12"/>
      <c r="H189" s="12"/>
      <c r="I189" s="12"/>
      <c r="J189" s="12"/>
      <c r="K189" s="12"/>
    </row>
    <row r="190" spans="7:11" x14ac:dyDescent="0.2">
      <c r="G190" s="12"/>
      <c r="H190" s="12"/>
      <c r="I190" s="12"/>
      <c r="J190" s="12"/>
      <c r="K190" s="12"/>
    </row>
    <row r="191" spans="7:11" x14ac:dyDescent="0.2">
      <c r="G191" s="12"/>
      <c r="H191" s="12"/>
      <c r="I191" s="12"/>
      <c r="J191" s="12"/>
      <c r="K191" s="12"/>
    </row>
    <row r="192" spans="7:11" x14ac:dyDescent="0.2">
      <c r="G192" s="12"/>
      <c r="H192" s="12"/>
      <c r="I192" s="12"/>
      <c r="J192" s="12"/>
      <c r="K192" s="12"/>
    </row>
    <row r="193" spans="7:11" x14ac:dyDescent="0.2">
      <c r="G193" s="12"/>
      <c r="H193" s="12"/>
      <c r="I193" s="12"/>
      <c r="J193" s="12"/>
      <c r="K193" s="12"/>
    </row>
    <row r="194" spans="7:11" x14ac:dyDescent="0.2">
      <c r="G194" s="12"/>
      <c r="H194" s="12"/>
      <c r="I194" s="12"/>
      <c r="J194" s="12"/>
      <c r="K194" s="12"/>
    </row>
    <row r="195" spans="7:11" x14ac:dyDescent="0.2">
      <c r="G195" s="12"/>
      <c r="H195" s="12"/>
      <c r="I195" s="12"/>
      <c r="J195" s="12"/>
      <c r="K195" s="12"/>
    </row>
    <row r="196" spans="7:11" x14ac:dyDescent="0.2">
      <c r="G196" s="12"/>
      <c r="H196" s="12"/>
      <c r="I196" s="12"/>
      <c r="J196" s="12"/>
      <c r="K196" s="12"/>
    </row>
    <row r="197" spans="7:11" x14ac:dyDescent="0.2">
      <c r="G197" s="12"/>
      <c r="H197" s="12"/>
      <c r="I197" s="12"/>
      <c r="J197" s="12"/>
      <c r="K197" s="12"/>
    </row>
    <row r="198" spans="7:11" x14ac:dyDescent="0.2">
      <c r="G198" s="12"/>
      <c r="H198" s="12"/>
      <c r="I198" s="12"/>
      <c r="J198" s="12"/>
      <c r="K198" s="12"/>
    </row>
    <row r="199" spans="7:11" x14ac:dyDescent="0.2">
      <c r="G199" s="12"/>
      <c r="H199" s="12"/>
      <c r="I199" s="12"/>
      <c r="J199" s="12"/>
      <c r="K199" s="12"/>
    </row>
    <row r="200" spans="7:11" x14ac:dyDescent="0.2">
      <c r="G200" s="12"/>
      <c r="H200" s="12"/>
      <c r="I200" s="12"/>
      <c r="J200" s="12"/>
      <c r="K200" s="12"/>
    </row>
    <row r="201" spans="7:11" x14ac:dyDescent="0.2">
      <c r="G201" s="12"/>
      <c r="H201" s="12"/>
      <c r="I201" s="12"/>
      <c r="J201" s="12"/>
      <c r="K201" s="12"/>
    </row>
    <row r="202" spans="7:11" x14ac:dyDescent="0.2">
      <c r="G202" s="12"/>
      <c r="H202" s="12"/>
      <c r="I202" s="12"/>
      <c r="J202" s="12"/>
      <c r="K202" s="12"/>
    </row>
    <row r="203" spans="7:11" x14ac:dyDescent="0.2">
      <c r="G203" s="12"/>
      <c r="H203" s="12"/>
      <c r="I203" s="12"/>
      <c r="J203" s="12"/>
      <c r="K203" s="12"/>
    </row>
    <row r="204" spans="7:11" x14ac:dyDescent="0.2">
      <c r="G204" s="12"/>
      <c r="H204" s="12"/>
      <c r="I204" s="12"/>
      <c r="J204" s="12"/>
      <c r="K204" s="12"/>
    </row>
    <row r="205" spans="7:11" x14ac:dyDescent="0.2">
      <c r="G205" s="12"/>
      <c r="H205" s="12"/>
      <c r="I205" s="12"/>
      <c r="J205" s="12"/>
      <c r="K205" s="12"/>
    </row>
    <row r="206" spans="7:11" x14ac:dyDescent="0.2">
      <c r="G206" s="12"/>
      <c r="H206" s="12"/>
      <c r="I206" s="12"/>
      <c r="J206" s="12"/>
      <c r="K206" s="12"/>
    </row>
    <row r="207" spans="7:11" x14ac:dyDescent="0.2">
      <c r="G207" s="12"/>
      <c r="H207" s="12"/>
      <c r="I207" s="12"/>
      <c r="J207" s="12"/>
      <c r="K207" s="12"/>
    </row>
    <row r="208" spans="7:11" x14ac:dyDescent="0.2">
      <c r="G208" s="12"/>
      <c r="H208" s="12"/>
      <c r="I208" s="12"/>
      <c r="J208" s="12"/>
      <c r="K208" s="12"/>
    </row>
    <row r="209" spans="7:11" x14ac:dyDescent="0.2">
      <c r="G209" s="12"/>
      <c r="H209" s="12"/>
      <c r="I209" s="12"/>
      <c r="J209" s="12"/>
      <c r="K209" s="12"/>
    </row>
    <row r="210" spans="7:11" x14ac:dyDescent="0.2">
      <c r="G210" s="12"/>
      <c r="H210" s="12"/>
      <c r="I210" s="12"/>
      <c r="J210" s="12"/>
      <c r="K210" s="12"/>
    </row>
    <row r="211" spans="7:11" x14ac:dyDescent="0.2">
      <c r="G211" s="12"/>
      <c r="H211" s="12"/>
      <c r="I211" s="12"/>
      <c r="J211" s="12"/>
      <c r="K211" s="12"/>
    </row>
    <row r="212" spans="7:11" x14ac:dyDescent="0.2">
      <c r="G212" s="12"/>
      <c r="H212" s="12"/>
      <c r="I212" s="12"/>
      <c r="J212" s="12"/>
      <c r="K212" s="12"/>
    </row>
    <row r="213" spans="7:11" x14ac:dyDescent="0.2">
      <c r="G213" s="12"/>
      <c r="H213" s="12"/>
      <c r="I213" s="12"/>
      <c r="J213" s="12"/>
      <c r="K213" s="12"/>
    </row>
    <row r="214" spans="7:11" x14ac:dyDescent="0.2">
      <c r="G214" s="12"/>
      <c r="H214" s="12"/>
      <c r="I214" s="12"/>
      <c r="J214" s="12"/>
      <c r="K214" s="12"/>
    </row>
    <row r="215" spans="7:11" x14ac:dyDescent="0.2">
      <c r="G215" s="12"/>
      <c r="H215" s="12"/>
      <c r="I215" s="12"/>
      <c r="J215" s="12"/>
      <c r="K215" s="12"/>
    </row>
    <row r="216" spans="7:11" x14ac:dyDescent="0.2">
      <c r="G216" s="12"/>
      <c r="H216" s="12"/>
      <c r="I216" s="12"/>
      <c r="J216" s="12"/>
      <c r="K216" s="12"/>
    </row>
    <row r="217" spans="7:11" x14ac:dyDescent="0.2">
      <c r="G217" s="12"/>
      <c r="H217" s="12"/>
      <c r="I217" s="12"/>
      <c r="J217" s="12"/>
      <c r="K217" s="12"/>
    </row>
    <row r="218" spans="7:11" x14ac:dyDescent="0.2">
      <c r="G218" s="12"/>
      <c r="H218" s="12"/>
      <c r="I218" s="12"/>
      <c r="J218" s="12"/>
      <c r="K218" s="12"/>
    </row>
    <row r="219" spans="7:11" x14ac:dyDescent="0.2">
      <c r="G219" s="12"/>
      <c r="H219" s="12"/>
      <c r="I219" s="12"/>
      <c r="J219" s="12"/>
      <c r="K219" s="12"/>
    </row>
    <row r="220" spans="7:11" x14ac:dyDescent="0.2">
      <c r="G220" s="12"/>
      <c r="H220" s="12"/>
      <c r="I220" s="12"/>
      <c r="J220" s="12"/>
      <c r="K220" s="12"/>
    </row>
    <row r="221" spans="7:11" x14ac:dyDescent="0.2">
      <c r="G221" s="12"/>
      <c r="H221" s="12"/>
      <c r="I221" s="12"/>
      <c r="J221" s="12"/>
      <c r="K221" s="12"/>
    </row>
    <row r="222" spans="7:11" x14ac:dyDescent="0.2">
      <c r="G222" s="12"/>
      <c r="H222" s="12"/>
      <c r="I222" s="12"/>
      <c r="J222" s="12"/>
      <c r="K222" s="12"/>
    </row>
    <row r="223" spans="7:11" x14ac:dyDescent="0.2">
      <c r="G223" s="12"/>
      <c r="H223" s="12"/>
      <c r="I223" s="12"/>
      <c r="J223" s="12"/>
      <c r="K223" s="12"/>
    </row>
    <row r="224" spans="7:11" x14ac:dyDescent="0.2">
      <c r="G224" s="12"/>
      <c r="H224" s="12"/>
      <c r="I224" s="12"/>
      <c r="J224" s="12"/>
      <c r="K224" s="12"/>
    </row>
    <row r="225" spans="7:11" x14ac:dyDescent="0.2">
      <c r="G225" s="12"/>
      <c r="H225" s="12"/>
      <c r="I225" s="12"/>
      <c r="J225" s="12"/>
      <c r="K225" s="12"/>
    </row>
    <row r="226" spans="7:11" x14ac:dyDescent="0.2">
      <c r="G226" s="12"/>
      <c r="H226" s="12"/>
      <c r="I226" s="12"/>
      <c r="J226" s="12"/>
      <c r="K226" s="12"/>
    </row>
    <row r="227" spans="7:11" x14ac:dyDescent="0.2">
      <c r="G227" s="12"/>
      <c r="H227" s="12"/>
      <c r="I227" s="12"/>
      <c r="J227" s="12"/>
      <c r="K227" s="12"/>
    </row>
    <row r="228" spans="7:11" x14ac:dyDescent="0.2">
      <c r="G228" s="12"/>
      <c r="H228" s="12"/>
      <c r="I228" s="12"/>
      <c r="J228" s="12"/>
      <c r="K228" s="12"/>
    </row>
    <row r="229" spans="7:11" x14ac:dyDescent="0.2">
      <c r="G229" s="12"/>
      <c r="H229" s="12"/>
      <c r="I229" s="12"/>
      <c r="J229" s="12"/>
      <c r="K229" s="12"/>
    </row>
    <row r="230" spans="7:11" x14ac:dyDescent="0.2">
      <c r="G230" s="12"/>
      <c r="H230" s="12"/>
      <c r="I230" s="12"/>
      <c r="J230" s="12"/>
      <c r="K230" s="12"/>
    </row>
    <row r="231" spans="7:11" x14ac:dyDescent="0.2">
      <c r="G231" s="12"/>
      <c r="H231" s="12"/>
      <c r="I231" s="12"/>
      <c r="J231" s="12"/>
      <c r="K231" s="12"/>
    </row>
    <row r="232" spans="7:11" x14ac:dyDescent="0.2">
      <c r="G232" s="12"/>
      <c r="H232" s="12"/>
      <c r="I232" s="12"/>
      <c r="J232" s="12"/>
      <c r="K232" s="12"/>
    </row>
    <row r="233" spans="7:11" x14ac:dyDescent="0.2">
      <c r="G233" s="12"/>
      <c r="H233" s="12"/>
      <c r="I233" s="12"/>
      <c r="J233" s="12"/>
      <c r="K233" s="12"/>
    </row>
    <row r="234" spans="7:11" x14ac:dyDescent="0.2">
      <c r="G234" s="12"/>
      <c r="H234" s="12"/>
      <c r="I234" s="12"/>
      <c r="J234" s="12"/>
      <c r="K234" s="12"/>
    </row>
    <row r="235" spans="7:11" x14ac:dyDescent="0.2">
      <c r="G235" s="12"/>
      <c r="H235" s="12"/>
      <c r="I235" s="12"/>
      <c r="J235" s="12"/>
      <c r="K235" s="12"/>
    </row>
    <row r="236" spans="7:11" x14ac:dyDescent="0.2">
      <c r="G236" s="12"/>
      <c r="H236" s="12"/>
      <c r="I236" s="12"/>
      <c r="J236" s="12"/>
      <c r="K236" s="12"/>
    </row>
    <row r="237" spans="7:11" x14ac:dyDescent="0.2">
      <c r="G237" s="12"/>
      <c r="H237" s="12"/>
      <c r="I237" s="12"/>
      <c r="J237" s="12"/>
      <c r="K237" s="12"/>
    </row>
    <row r="238" spans="7:11" x14ac:dyDescent="0.2">
      <c r="G238" s="12"/>
      <c r="H238" s="12"/>
      <c r="I238" s="12"/>
      <c r="J238" s="12"/>
      <c r="K238" s="12"/>
    </row>
    <row r="239" spans="7:11" x14ac:dyDescent="0.2">
      <c r="G239" s="12"/>
      <c r="H239" s="12"/>
      <c r="I239" s="12"/>
      <c r="J239" s="12"/>
      <c r="K239" s="12"/>
    </row>
    <row r="240" spans="7:11" x14ac:dyDescent="0.2">
      <c r="G240" s="12"/>
      <c r="H240" s="12"/>
      <c r="I240" s="12"/>
      <c r="J240" s="12"/>
      <c r="K240" s="12"/>
    </row>
    <row r="241" spans="7:11" x14ac:dyDescent="0.2">
      <c r="G241" s="12"/>
      <c r="H241" s="12"/>
      <c r="I241" s="12"/>
      <c r="J241" s="12"/>
      <c r="K241" s="12"/>
    </row>
    <row r="242" spans="7:11" x14ac:dyDescent="0.2">
      <c r="G242" s="12"/>
      <c r="H242" s="12"/>
      <c r="I242" s="12"/>
      <c r="J242" s="12"/>
      <c r="K242" s="12"/>
    </row>
    <row r="243" spans="7:11" x14ac:dyDescent="0.2">
      <c r="G243" s="12"/>
      <c r="H243" s="12"/>
      <c r="I243" s="12"/>
      <c r="J243" s="12"/>
      <c r="K243" s="12"/>
    </row>
    <row r="244" spans="7:11" x14ac:dyDescent="0.2">
      <c r="G244" s="12"/>
      <c r="H244" s="12"/>
      <c r="I244" s="12"/>
      <c r="J244" s="12"/>
      <c r="K244" s="12"/>
    </row>
    <row r="245" spans="7:11" x14ac:dyDescent="0.2">
      <c r="G245" s="12"/>
      <c r="H245" s="12"/>
      <c r="I245" s="12"/>
      <c r="J245" s="12"/>
      <c r="K245" s="12"/>
    </row>
    <row r="246" spans="7:11" x14ac:dyDescent="0.2">
      <c r="G246" s="12"/>
      <c r="H246" s="12"/>
      <c r="I246" s="12"/>
      <c r="J246" s="12"/>
      <c r="K246" s="12"/>
    </row>
    <row r="247" spans="7:11" x14ac:dyDescent="0.2">
      <c r="G247" s="12"/>
      <c r="H247" s="12"/>
      <c r="I247" s="12"/>
      <c r="J247" s="12"/>
      <c r="K247" s="12"/>
    </row>
    <row r="248" spans="7:11" x14ac:dyDescent="0.2">
      <c r="G248" s="12"/>
      <c r="H248" s="12"/>
      <c r="I248" s="12"/>
      <c r="J248" s="12"/>
      <c r="K248" s="12"/>
    </row>
    <row r="249" spans="7:11" x14ac:dyDescent="0.2">
      <c r="G249" s="12"/>
      <c r="H249" s="12"/>
      <c r="I249" s="12"/>
      <c r="J249" s="12"/>
      <c r="K249" s="12"/>
    </row>
    <row r="250" spans="7:11" x14ac:dyDescent="0.2">
      <c r="G250" s="12"/>
      <c r="H250" s="12"/>
      <c r="I250" s="12"/>
      <c r="J250" s="12"/>
      <c r="K250" s="12"/>
    </row>
    <row r="251" spans="7:11" x14ac:dyDescent="0.2">
      <c r="G251" s="12"/>
      <c r="H251" s="12"/>
      <c r="I251" s="12"/>
      <c r="J251" s="12"/>
      <c r="K251" s="12"/>
    </row>
    <row r="252" spans="7:11" x14ac:dyDescent="0.2">
      <c r="G252" s="12"/>
      <c r="H252" s="12"/>
      <c r="I252" s="12"/>
      <c r="J252" s="12"/>
      <c r="K252" s="12"/>
    </row>
    <row r="253" spans="7:11" x14ac:dyDescent="0.2">
      <c r="G253" s="12"/>
      <c r="H253" s="12"/>
      <c r="I253" s="12"/>
      <c r="J253" s="12"/>
      <c r="K253" s="12"/>
    </row>
    <row r="254" spans="7:11" x14ac:dyDescent="0.2">
      <c r="G254" s="12"/>
      <c r="H254" s="12"/>
      <c r="I254" s="12"/>
      <c r="J254" s="12"/>
      <c r="K254" s="12"/>
    </row>
    <row r="255" spans="7:11" x14ac:dyDescent="0.2">
      <c r="G255" s="12"/>
      <c r="H255" s="12"/>
      <c r="I255" s="12"/>
      <c r="J255" s="12"/>
      <c r="K255" s="12"/>
    </row>
    <row r="256" spans="7:11" x14ac:dyDescent="0.2">
      <c r="G256" s="12"/>
      <c r="H256" s="12"/>
      <c r="I256" s="12"/>
      <c r="J256" s="12"/>
      <c r="K256" s="12"/>
    </row>
    <row r="257" spans="7:11" x14ac:dyDescent="0.2">
      <c r="G257" s="12"/>
      <c r="H257" s="12"/>
      <c r="I257" s="12"/>
      <c r="J257" s="12"/>
      <c r="K257" s="12"/>
    </row>
    <row r="258" spans="7:11" x14ac:dyDescent="0.2">
      <c r="G258" s="12"/>
      <c r="H258" s="12"/>
      <c r="I258" s="12"/>
      <c r="J258" s="12"/>
      <c r="K258" s="12"/>
    </row>
    <row r="259" spans="7:11" x14ac:dyDescent="0.2">
      <c r="G259" s="12"/>
      <c r="H259" s="12"/>
      <c r="I259" s="12"/>
      <c r="J259" s="12"/>
      <c r="K259" s="12"/>
    </row>
    <row r="260" spans="7:11" x14ac:dyDescent="0.2">
      <c r="G260" s="12"/>
      <c r="H260" s="12"/>
      <c r="I260" s="12"/>
      <c r="J260" s="12"/>
      <c r="K260" s="12"/>
    </row>
    <row r="261" spans="7:11" x14ac:dyDescent="0.2">
      <c r="G261" s="12"/>
      <c r="H261" s="12"/>
      <c r="I261" s="12"/>
      <c r="J261" s="12"/>
      <c r="K261" s="12"/>
    </row>
    <row r="262" spans="7:11" x14ac:dyDescent="0.2">
      <c r="G262" s="12"/>
      <c r="H262" s="12"/>
      <c r="I262" s="12"/>
      <c r="J262" s="12"/>
      <c r="K262" s="12"/>
    </row>
    <row r="263" spans="7:11" x14ac:dyDescent="0.2">
      <c r="G263" s="12"/>
      <c r="H263" s="12"/>
      <c r="I263" s="12"/>
      <c r="J263" s="12"/>
      <c r="K263" s="12"/>
    </row>
    <row r="264" spans="7:11" x14ac:dyDescent="0.2">
      <c r="G264" s="12"/>
      <c r="H264" s="12"/>
      <c r="I264" s="12"/>
      <c r="J264" s="12"/>
      <c r="K264" s="12"/>
    </row>
    <row r="265" spans="7:11" x14ac:dyDescent="0.2">
      <c r="G265" s="12"/>
      <c r="H265" s="12"/>
      <c r="I265" s="12"/>
      <c r="J265" s="12"/>
      <c r="K265" s="12"/>
    </row>
    <row r="266" spans="7:11" x14ac:dyDescent="0.2">
      <c r="G266" s="12"/>
      <c r="H266" s="12"/>
      <c r="I266" s="12"/>
      <c r="J266" s="12"/>
      <c r="K266" s="12"/>
    </row>
    <row r="267" spans="7:11" x14ac:dyDescent="0.2">
      <c r="G267" s="12"/>
      <c r="H267" s="12"/>
      <c r="I267" s="12"/>
      <c r="J267" s="12"/>
      <c r="K267" s="12"/>
    </row>
    <row r="268" spans="7:11" x14ac:dyDescent="0.2">
      <c r="G268" s="12"/>
      <c r="H268" s="12"/>
      <c r="I268" s="12"/>
      <c r="J268" s="12"/>
      <c r="K268" s="12"/>
    </row>
    <row r="269" spans="7:11" x14ac:dyDescent="0.2">
      <c r="G269" s="12"/>
      <c r="H269" s="12"/>
      <c r="I269" s="12"/>
      <c r="J269" s="12"/>
      <c r="K269" s="12"/>
    </row>
    <row r="270" spans="7:11" x14ac:dyDescent="0.2">
      <c r="G270" s="12"/>
      <c r="H270" s="12"/>
      <c r="I270" s="12"/>
      <c r="J270" s="12"/>
      <c r="K270" s="12"/>
    </row>
    <row r="271" spans="7:11" x14ac:dyDescent="0.2">
      <c r="G271" s="12"/>
      <c r="H271" s="12"/>
      <c r="I271" s="12"/>
      <c r="J271" s="12"/>
      <c r="K271" s="12"/>
    </row>
    <row r="272" spans="7:11" x14ac:dyDescent="0.2">
      <c r="G272" s="12"/>
      <c r="H272" s="12"/>
      <c r="I272" s="12"/>
      <c r="J272" s="12"/>
      <c r="K272" s="12"/>
    </row>
    <row r="273" spans="7:11" x14ac:dyDescent="0.2">
      <c r="G273" s="12"/>
      <c r="H273" s="12"/>
      <c r="I273" s="12"/>
      <c r="J273" s="12"/>
      <c r="K273" s="12"/>
    </row>
    <row r="274" spans="7:11" x14ac:dyDescent="0.2">
      <c r="G274" s="12"/>
      <c r="H274" s="12"/>
      <c r="I274" s="12"/>
      <c r="J274" s="12"/>
      <c r="K274" s="12"/>
    </row>
    <row r="275" spans="7:11" x14ac:dyDescent="0.2">
      <c r="G275" s="12"/>
      <c r="H275" s="12"/>
      <c r="I275" s="12"/>
      <c r="J275" s="12"/>
      <c r="K275" s="12"/>
    </row>
    <row r="276" spans="7:11" x14ac:dyDescent="0.2">
      <c r="G276" s="12"/>
      <c r="H276" s="12"/>
      <c r="I276" s="12"/>
      <c r="J276" s="12"/>
      <c r="K276" s="12"/>
    </row>
    <row r="277" spans="7:11" x14ac:dyDescent="0.2">
      <c r="G277" s="12"/>
      <c r="H277" s="12"/>
      <c r="I277" s="12"/>
      <c r="J277" s="12"/>
      <c r="K277" s="12"/>
    </row>
    <row r="278" spans="7:11" x14ac:dyDescent="0.2">
      <c r="G278" s="12"/>
      <c r="H278" s="12"/>
      <c r="I278" s="12"/>
      <c r="J278" s="12"/>
      <c r="K278" s="12"/>
    </row>
    <row r="279" spans="7:11" x14ac:dyDescent="0.2">
      <c r="G279" s="12"/>
      <c r="H279" s="12"/>
      <c r="I279" s="12"/>
      <c r="J279" s="12"/>
      <c r="K279" s="12"/>
    </row>
    <row r="280" spans="7:11" x14ac:dyDescent="0.2">
      <c r="G280" s="12"/>
      <c r="H280" s="12"/>
      <c r="I280" s="12"/>
      <c r="J280" s="12"/>
      <c r="K280" s="12"/>
    </row>
    <row r="281" spans="7:11" x14ac:dyDescent="0.2">
      <c r="G281" s="12"/>
      <c r="H281" s="12"/>
      <c r="I281" s="12"/>
      <c r="J281" s="12"/>
      <c r="K281" s="12"/>
    </row>
    <row r="282" spans="7:11" x14ac:dyDescent="0.2">
      <c r="G282" s="12"/>
      <c r="H282" s="12"/>
      <c r="I282" s="12"/>
      <c r="J282" s="12"/>
      <c r="K282" s="12"/>
    </row>
    <row r="283" spans="7:11" x14ac:dyDescent="0.2">
      <c r="G283" s="12"/>
      <c r="H283" s="12"/>
      <c r="I283" s="12"/>
      <c r="J283" s="12"/>
      <c r="K283" s="12"/>
    </row>
    <row r="284" spans="7:11" x14ac:dyDescent="0.2">
      <c r="G284" s="12"/>
      <c r="H284" s="12"/>
      <c r="I284" s="12"/>
      <c r="J284" s="12"/>
      <c r="K284" s="12"/>
    </row>
    <row r="285" spans="7:11" x14ac:dyDescent="0.2">
      <c r="G285" s="12"/>
      <c r="H285" s="12"/>
      <c r="I285" s="12"/>
      <c r="J285" s="12"/>
      <c r="K285" s="12"/>
    </row>
    <row r="286" spans="7:11" x14ac:dyDescent="0.2">
      <c r="G286" s="12"/>
      <c r="H286" s="12"/>
      <c r="I286" s="12"/>
      <c r="J286" s="12"/>
      <c r="K286" s="12"/>
    </row>
    <row r="287" spans="7:11" x14ac:dyDescent="0.2">
      <c r="G287" s="12"/>
      <c r="H287" s="12"/>
      <c r="I287" s="12"/>
      <c r="J287" s="12"/>
      <c r="K287" s="12"/>
    </row>
    <row r="288" spans="7:11" x14ac:dyDescent="0.2">
      <c r="G288" s="12"/>
      <c r="H288" s="12"/>
      <c r="I288" s="12"/>
      <c r="J288" s="12"/>
      <c r="K288" s="12"/>
    </row>
    <row r="289" spans="7:11" x14ac:dyDescent="0.2">
      <c r="G289" s="12"/>
      <c r="H289" s="12"/>
      <c r="I289" s="12"/>
      <c r="J289" s="12"/>
      <c r="K289" s="12"/>
    </row>
    <row r="290" spans="7:11" x14ac:dyDescent="0.2">
      <c r="G290" s="12"/>
      <c r="H290" s="12"/>
      <c r="I290" s="12"/>
      <c r="J290" s="12"/>
      <c r="K290" s="12"/>
    </row>
    <row r="291" spans="7:11" x14ac:dyDescent="0.2">
      <c r="G291" s="12"/>
      <c r="H291" s="12"/>
      <c r="I291" s="12"/>
      <c r="J291" s="12"/>
      <c r="K291" s="12"/>
    </row>
    <row r="292" spans="7:11" x14ac:dyDescent="0.2">
      <c r="G292" s="12"/>
      <c r="H292" s="12"/>
      <c r="I292" s="12"/>
      <c r="J292" s="12"/>
      <c r="K292" s="12"/>
    </row>
    <row r="293" spans="7:11" x14ac:dyDescent="0.2">
      <c r="G293" s="12"/>
      <c r="H293" s="12"/>
      <c r="I293" s="12"/>
      <c r="J293" s="12"/>
      <c r="K293" s="12"/>
    </row>
    <row r="294" spans="7:11" x14ac:dyDescent="0.2">
      <c r="G294" s="12"/>
      <c r="H294" s="12"/>
      <c r="I294" s="12"/>
      <c r="J294" s="12"/>
      <c r="K294" s="12"/>
    </row>
    <row r="295" spans="7:11" x14ac:dyDescent="0.2">
      <c r="G295" s="12"/>
      <c r="H295" s="12"/>
      <c r="I295" s="12"/>
      <c r="J295" s="12"/>
      <c r="K295" s="12"/>
    </row>
    <row r="296" spans="7:11" x14ac:dyDescent="0.2">
      <c r="G296" s="12"/>
      <c r="H296" s="12"/>
      <c r="I296" s="12"/>
      <c r="J296" s="12"/>
      <c r="K296" s="12"/>
    </row>
    <row r="297" spans="7:11" x14ac:dyDescent="0.2">
      <c r="G297" s="12"/>
      <c r="H297" s="12"/>
      <c r="I297" s="12"/>
      <c r="J297" s="12"/>
      <c r="K297" s="12"/>
    </row>
    <row r="298" spans="7:11" x14ac:dyDescent="0.2">
      <c r="G298" s="12"/>
      <c r="H298" s="12"/>
      <c r="I298" s="12"/>
      <c r="J298" s="12"/>
      <c r="K298" s="12"/>
    </row>
    <row r="299" spans="7:11" x14ac:dyDescent="0.2">
      <c r="G299" s="12"/>
      <c r="H299" s="12"/>
      <c r="I299" s="12"/>
      <c r="J299" s="12"/>
      <c r="K299" s="12"/>
    </row>
    <row r="300" spans="7:11" x14ac:dyDescent="0.2">
      <c r="G300" s="12"/>
      <c r="H300" s="12"/>
      <c r="I300" s="12"/>
      <c r="J300" s="12"/>
      <c r="K300" s="12"/>
    </row>
    <row r="301" spans="7:11" x14ac:dyDescent="0.2">
      <c r="G301" s="12"/>
      <c r="H301" s="12"/>
      <c r="I301" s="12"/>
      <c r="J301" s="12"/>
      <c r="K301" s="12"/>
    </row>
    <row r="302" spans="7:11" x14ac:dyDescent="0.2">
      <c r="G302" s="12"/>
      <c r="H302" s="12"/>
      <c r="I302" s="12"/>
      <c r="J302" s="12"/>
      <c r="K302" s="12"/>
    </row>
    <row r="303" spans="7:11" x14ac:dyDescent="0.2">
      <c r="G303" s="12"/>
      <c r="H303" s="12"/>
      <c r="I303" s="12"/>
      <c r="J303" s="12"/>
      <c r="K303" s="12"/>
    </row>
    <row r="304" spans="7:11" x14ac:dyDescent="0.2">
      <c r="G304" s="12"/>
      <c r="H304" s="12"/>
      <c r="I304" s="12"/>
      <c r="J304" s="12"/>
      <c r="K304" s="12"/>
    </row>
    <row r="305" spans="7:11" x14ac:dyDescent="0.2">
      <c r="G305" s="12"/>
      <c r="H305" s="12"/>
      <c r="I305" s="12"/>
      <c r="J305" s="12"/>
      <c r="K305" s="12"/>
    </row>
    <row r="306" spans="7:11" x14ac:dyDescent="0.2">
      <c r="G306" s="12"/>
      <c r="H306" s="12"/>
      <c r="I306" s="12"/>
      <c r="J306" s="12"/>
      <c r="K306" s="12"/>
    </row>
    <row r="307" spans="7:11" x14ac:dyDescent="0.2">
      <c r="G307" s="12"/>
      <c r="H307" s="12"/>
      <c r="I307" s="12"/>
      <c r="J307" s="12"/>
      <c r="K307" s="12"/>
    </row>
    <row r="308" spans="7:11" x14ac:dyDescent="0.2">
      <c r="G308" s="12"/>
      <c r="H308" s="12"/>
      <c r="I308" s="12"/>
      <c r="J308" s="12"/>
      <c r="K308" s="12"/>
    </row>
    <row r="309" spans="7:11" x14ac:dyDescent="0.2">
      <c r="G309" s="12"/>
      <c r="H309" s="12"/>
      <c r="I309" s="12"/>
      <c r="J309" s="12"/>
      <c r="K309" s="12"/>
    </row>
    <row r="310" spans="7:11" x14ac:dyDescent="0.2">
      <c r="G310" s="12"/>
      <c r="H310" s="12"/>
      <c r="I310" s="12"/>
      <c r="J310" s="12"/>
      <c r="K310" s="12"/>
    </row>
    <row r="311" spans="7:11" x14ac:dyDescent="0.2">
      <c r="G311" s="12"/>
      <c r="H311" s="12"/>
      <c r="I311" s="12"/>
      <c r="J311" s="12"/>
      <c r="K311" s="12"/>
    </row>
    <row r="312" spans="7:11" x14ac:dyDescent="0.2">
      <c r="G312" s="12"/>
      <c r="H312" s="12"/>
      <c r="I312" s="12"/>
      <c r="J312" s="12"/>
      <c r="K312" s="12"/>
    </row>
    <row r="313" spans="7:11" x14ac:dyDescent="0.2">
      <c r="G313" s="12"/>
      <c r="H313" s="12"/>
      <c r="I313" s="12"/>
      <c r="J313" s="12"/>
      <c r="K313" s="12"/>
    </row>
    <row r="314" spans="7:11" x14ac:dyDescent="0.2">
      <c r="G314" s="12"/>
      <c r="H314" s="12"/>
      <c r="I314" s="12"/>
      <c r="J314" s="12"/>
      <c r="K314" s="12"/>
    </row>
    <row r="315" spans="7:11" x14ac:dyDescent="0.2">
      <c r="G315" s="12"/>
      <c r="H315" s="12"/>
      <c r="I315" s="12"/>
      <c r="J315" s="12"/>
      <c r="K315" s="12"/>
    </row>
    <row r="316" spans="7:11" x14ac:dyDescent="0.2">
      <c r="G316" s="12"/>
      <c r="H316" s="12"/>
      <c r="I316" s="12"/>
      <c r="J316" s="12"/>
      <c r="K316" s="12"/>
    </row>
    <row r="317" spans="7:11" x14ac:dyDescent="0.2">
      <c r="G317" s="12"/>
      <c r="H317" s="12"/>
      <c r="I317" s="12"/>
      <c r="J317" s="12"/>
      <c r="K317" s="12"/>
    </row>
    <row r="318" spans="7:11" x14ac:dyDescent="0.2">
      <c r="G318" s="12"/>
      <c r="H318" s="12"/>
      <c r="I318" s="12"/>
      <c r="J318" s="12"/>
      <c r="K318" s="12"/>
    </row>
    <row r="319" spans="7:11" x14ac:dyDescent="0.2">
      <c r="G319" s="12"/>
      <c r="H319" s="12"/>
      <c r="I319" s="12"/>
      <c r="J319" s="12"/>
      <c r="K319" s="12"/>
    </row>
    <row r="320" spans="7:11" x14ac:dyDescent="0.2">
      <c r="G320" s="12"/>
      <c r="H320" s="12"/>
      <c r="I320" s="12"/>
      <c r="J320" s="12"/>
      <c r="K320" s="12"/>
    </row>
    <row r="321" spans="7:11" x14ac:dyDescent="0.2">
      <c r="G321" s="12"/>
      <c r="H321" s="12"/>
      <c r="I321" s="12"/>
      <c r="J321" s="12"/>
      <c r="K321" s="12"/>
    </row>
    <row r="322" spans="7:11" x14ac:dyDescent="0.2">
      <c r="G322" s="12"/>
      <c r="H322" s="12"/>
      <c r="I322" s="12"/>
      <c r="J322" s="12"/>
      <c r="K322" s="12"/>
    </row>
    <row r="323" spans="7:11" x14ac:dyDescent="0.2">
      <c r="G323" s="12"/>
      <c r="H323" s="12"/>
      <c r="I323" s="12"/>
      <c r="J323" s="12"/>
      <c r="K323" s="12"/>
    </row>
    <row r="324" spans="7:11" x14ac:dyDescent="0.2">
      <c r="G324" s="12"/>
      <c r="H324" s="12"/>
      <c r="I324" s="12"/>
      <c r="J324" s="12"/>
      <c r="K324" s="12"/>
    </row>
    <row r="325" spans="7:11" x14ac:dyDescent="0.2">
      <c r="G325" s="12"/>
      <c r="H325" s="12"/>
      <c r="I325" s="12"/>
      <c r="J325" s="12"/>
      <c r="K325" s="12"/>
    </row>
    <row r="326" spans="7:11" x14ac:dyDescent="0.2">
      <c r="G326" s="12"/>
      <c r="H326" s="12"/>
      <c r="I326" s="12"/>
      <c r="J326" s="12"/>
      <c r="K326" s="12"/>
    </row>
    <row r="327" spans="7:11" x14ac:dyDescent="0.2">
      <c r="G327" s="12"/>
      <c r="H327" s="12"/>
      <c r="I327" s="12"/>
      <c r="J327" s="12"/>
      <c r="K327" s="12"/>
    </row>
    <row r="328" spans="7:11" x14ac:dyDescent="0.2">
      <c r="G328" s="12"/>
      <c r="H328" s="12"/>
      <c r="I328" s="12"/>
      <c r="J328" s="12"/>
      <c r="K328" s="12"/>
    </row>
    <row r="329" spans="7:11" x14ac:dyDescent="0.2">
      <c r="G329" s="12"/>
      <c r="H329" s="12"/>
      <c r="I329" s="12"/>
      <c r="J329" s="12"/>
      <c r="K329" s="12"/>
    </row>
    <row r="330" spans="7:11" x14ac:dyDescent="0.2">
      <c r="G330" s="12"/>
      <c r="H330" s="12"/>
      <c r="I330" s="12"/>
      <c r="J330" s="12"/>
      <c r="K330" s="12"/>
    </row>
    <row r="331" spans="7:11" x14ac:dyDescent="0.2">
      <c r="G331" s="12"/>
      <c r="H331" s="12"/>
      <c r="I331" s="12"/>
      <c r="J331" s="12"/>
      <c r="K331" s="12"/>
    </row>
    <row r="332" spans="7:11" x14ac:dyDescent="0.2">
      <c r="G332" s="12"/>
      <c r="H332" s="12"/>
      <c r="I332" s="12"/>
      <c r="J332" s="12"/>
      <c r="K332" s="12"/>
    </row>
    <row r="333" spans="7:11" x14ac:dyDescent="0.2">
      <c r="G333" s="12"/>
      <c r="H333" s="12"/>
      <c r="I333" s="12"/>
      <c r="J333" s="12"/>
      <c r="K333" s="12"/>
    </row>
    <row r="334" spans="7:11" x14ac:dyDescent="0.2">
      <c r="G334" s="12"/>
      <c r="H334" s="12"/>
      <c r="I334" s="12"/>
      <c r="J334" s="12"/>
      <c r="K334" s="12"/>
    </row>
    <row r="335" spans="7:11" x14ac:dyDescent="0.2">
      <c r="G335" s="12"/>
      <c r="H335" s="12"/>
      <c r="I335" s="12"/>
      <c r="J335" s="12"/>
      <c r="K335" s="12"/>
    </row>
    <row r="336" spans="7:11" x14ac:dyDescent="0.2">
      <c r="G336" s="12"/>
      <c r="H336" s="12"/>
      <c r="I336" s="12"/>
      <c r="J336" s="12"/>
      <c r="K336" s="12"/>
    </row>
    <row r="337" spans="7:11" x14ac:dyDescent="0.2">
      <c r="G337" s="12"/>
      <c r="H337" s="12"/>
      <c r="I337" s="12"/>
      <c r="J337" s="12"/>
      <c r="K337" s="12"/>
    </row>
    <row r="338" spans="7:11" x14ac:dyDescent="0.2">
      <c r="G338" s="12"/>
      <c r="H338" s="12"/>
      <c r="I338" s="12"/>
      <c r="J338" s="12"/>
      <c r="K338" s="12"/>
    </row>
    <row r="339" spans="7:11" x14ac:dyDescent="0.2">
      <c r="G339" s="12"/>
      <c r="H339" s="12"/>
      <c r="I339" s="12"/>
      <c r="J339" s="12"/>
      <c r="K339" s="12"/>
    </row>
    <row r="340" spans="7:11" x14ac:dyDescent="0.2">
      <c r="G340" s="12"/>
      <c r="H340" s="12"/>
      <c r="I340" s="12"/>
      <c r="J340" s="12"/>
      <c r="K340" s="12"/>
    </row>
    <row r="341" spans="7:11" x14ac:dyDescent="0.2">
      <c r="G341" s="12"/>
      <c r="H341" s="12"/>
      <c r="I341" s="12"/>
      <c r="J341" s="12"/>
      <c r="K341" s="12"/>
    </row>
    <row r="342" spans="7:11" x14ac:dyDescent="0.2">
      <c r="G342" s="12"/>
      <c r="H342" s="12"/>
      <c r="I342" s="12"/>
      <c r="J342" s="12"/>
      <c r="K342" s="12"/>
    </row>
    <row r="343" spans="7:11" x14ac:dyDescent="0.2">
      <c r="G343" s="12"/>
      <c r="H343" s="12"/>
      <c r="I343" s="12"/>
      <c r="J343" s="12"/>
      <c r="K343" s="12"/>
    </row>
    <row r="344" spans="7:11" x14ac:dyDescent="0.2">
      <c r="G344" s="12"/>
      <c r="H344" s="12"/>
      <c r="I344" s="12"/>
      <c r="J344" s="12"/>
      <c r="K344" s="12"/>
    </row>
    <row r="345" spans="7:11" x14ac:dyDescent="0.2">
      <c r="G345" s="12"/>
      <c r="H345" s="12"/>
      <c r="I345" s="12"/>
      <c r="J345" s="12"/>
      <c r="K345" s="12"/>
    </row>
    <row r="346" spans="7:11" x14ac:dyDescent="0.2">
      <c r="G346" s="12"/>
      <c r="H346" s="12"/>
      <c r="I346" s="12"/>
      <c r="J346" s="12"/>
      <c r="K346" s="12"/>
    </row>
    <row r="347" spans="7:11" x14ac:dyDescent="0.2">
      <c r="G347" s="12"/>
      <c r="H347" s="12"/>
      <c r="I347" s="12"/>
      <c r="J347" s="12"/>
      <c r="K347" s="12"/>
    </row>
    <row r="348" spans="7:11" x14ac:dyDescent="0.2">
      <c r="G348" s="12"/>
      <c r="H348" s="12"/>
      <c r="I348" s="12"/>
      <c r="J348" s="12"/>
      <c r="K348" s="12"/>
    </row>
    <row r="349" spans="7:11" x14ac:dyDescent="0.2">
      <c r="G349" s="12"/>
      <c r="H349" s="12"/>
      <c r="I349" s="12"/>
      <c r="J349" s="12"/>
      <c r="K349" s="12"/>
    </row>
    <row r="350" spans="7:11" x14ac:dyDescent="0.2">
      <c r="G350" s="12"/>
      <c r="H350" s="12"/>
      <c r="I350" s="12"/>
      <c r="J350" s="12"/>
      <c r="K350" s="12"/>
    </row>
    <row r="351" spans="7:11" x14ac:dyDescent="0.2">
      <c r="G351" s="12"/>
      <c r="H351" s="12"/>
      <c r="I351" s="12"/>
      <c r="J351" s="12"/>
      <c r="K351" s="12"/>
    </row>
    <row r="352" spans="7:11" x14ac:dyDescent="0.2">
      <c r="G352" s="12"/>
      <c r="H352" s="12"/>
      <c r="I352" s="12"/>
      <c r="J352" s="12"/>
      <c r="K352" s="12"/>
    </row>
    <row r="353" spans="7:11" x14ac:dyDescent="0.2">
      <c r="G353" s="12"/>
      <c r="H353" s="12"/>
      <c r="I353" s="12"/>
      <c r="J353" s="12"/>
      <c r="K353" s="12"/>
    </row>
    <row r="354" spans="7:11" x14ac:dyDescent="0.2">
      <c r="G354" s="12"/>
      <c r="H354" s="12"/>
      <c r="I354" s="12"/>
      <c r="J354" s="12"/>
      <c r="K354" s="12"/>
    </row>
    <row r="355" spans="7:11" x14ac:dyDescent="0.2">
      <c r="G355" s="12"/>
      <c r="H355" s="12"/>
      <c r="I355" s="12"/>
      <c r="J355" s="12"/>
      <c r="K355" s="12"/>
    </row>
    <row r="356" spans="7:11" x14ac:dyDescent="0.2">
      <c r="G356" s="12"/>
      <c r="H356" s="12"/>
      <c r="I356" s="12"/>
      <c r="J356" s="12"/>
      <c r="K356" s="12"/>
    </row>
    <row r="357" spans="7:11" x14ac:dyDescent="0.2">
      <c r="G357" s="12"/>
      <c r="H357" s="12"/>
      <c r="I357" s="12"/>
      <c r="J357" s="12"/>
      <c r="K357" s="12"/>
    </row>
    <row r="358" spans="7:11" x14ac:dyDescent="0.2">
      <c r="G358" s="12"/>
      <c r="H358" s="12"/>
      <c r="I358" s="12"/>
      <c r="J358" s="12"/>
      <c r="K358" s="12"/>
    </row>
    <row r="359" spans="7:11" x14ac:dyDescent="0.2">
      <c r="G359" s="12"/>
      <c r="H359" s="12"/>
      <c r="I359" s="12"/>
      <c r="J359" s="12"/>
      <c r="K359" s="12"/>
    </row>
    <row r="360" spans="7:11" x14ac:dyDescent="0.2">
      <c r="G360" s="12"/>
      <c r="H360" s="12"/>
      <c r="I360" s="12"/>
      <c r="J360" s="12"/>
      <c r="K360" s="12"/>
    </row>
    <row r="361" spans="7:11" x14ac:dyDescent="0.2">
      <c r="G361" s="12"/>
      <c r="H361" s="12"/>
      <c r="I361" s="12"/>
      <c r="J361" s="12"/>
      <c r="K361" s="12"/>
    </row>
    <row r="362" spans="7:11" x14ac:dyDescent="0.2">
      <c r="G362" s="12"/>
      <c r="H362" s="12"/>
      <c r="I362" s="12"/>
      <c r="J362" s="12"/>
      <c r="K362" s="12"/>
    </row>
    <row r="363" spans="7:11" x14ac:dyDescent="0.2">
      <c r="G363" s="12"/>
      <c r="H363" s="12"/>
      <c r="I363" s="12"/>
      <c r="J363" s="12"/>
      <c r="K363" s="12"/>
    </row>
    <row r="364" spans="7:11" x14ac:dyDescent="0.2">
      <c r="G364" s="12"/>
      <c r="H364" s="12"/>
      <c r="I364" s="12"/>
      <c r="J364" s="12"/>
      <c r="K364" s="12"/>
    </row>
    <row r="365" spans="7:11" x14ac:dyDescent="0.2">
      <c r="G365" s="12"/>
      <c r="H365" s="12"/>
      <c r="I365" s="12"/>
      <c r="J365" s="12"/>
      <c r="K365" s="12"/>
    </row>
    <row r="366" spans="7:11" x14ac:dyDescent="0.2">
      <c r="G366" s="12"/>
      <c r="H366" s="12"/>
      <c r="I366" s="12"/>
      <c r="J366" s="12"/>
      <c r="K366" s="12"/>
    </row>
    <row r="367" spans="7:11" x14ac:dyDescent="0.2">
      <c r="G367" s="12"/>
      <c r="H367" s="12"/>
      <c r="I367" s="12"/>
      <c r="J367" s="12"/>
      <c r="K367" s="12"/>
    </row>
    <row r="368" spans="7:11" x14ac:dyDescent="0.2">
      <c r="G368" s="12"/>
      <c r="H368" s="12"/>
      <c r="I368" s="12"/>
      <c r="J368" s="12"/>
      <c r="K368" s="12"/>
    </row>
    <row r="369" spans="7:11" x14ac:dyDescent="0.2">
      <c r="G369" s="12"/>
      <c r="H369" s="12"/>
      <c r="I369" s="12"/>
      <c r="J369" s="12"/>
      <c r="K369" s="12"/>
    </row>
    <row r="370" spans="7:11" x14ac:dyDescent="0.2">
      <c r="G370" s="12"/>
      <c r="H370" s="12"/>
      <c r="I370" s="12"/>
      <c r="J370" s="12"/>
      <c r="K370" s="12"/>
    </row>
    <row r="371" spans="7:11" x14ac:dyDescent="0.2">
      <c r="G371" s="12"/>
      <c r="H371" s="12"/>
      <c r="I371" s="12"/>
      <c r="J371" s="12"/>
      <c r="K371" s="12"/>
    </row>
    <row r="372" spans="7:11" x14ac:dyDescent="0.2">
      <c r="G372" s="12"/>
      <c r="H372" s="12"/>
      <c r="I372" s="12"/>
      <c r="J372" s="12"/>
      <c r="K372" s="12"/>
    </row>
    <row r="373" spans="7:11" x14ac:dyDescent="0.2">
      <c r="G373" s="12"/>
      <c r="H373" s="12"/>
      <c r="I373" s="12"/>
      <c r="J373" s="12"/>
      <c r="K373" s="12"/>
    </row>
    <row r="374" spans="7:11" x14ac:dyDescent="0.2">
      <c r="G374" s="12"/>
      <c r="H374" s="12"/>
      <c r="I374" s="12"/>
      <c r="J374" s="12"/>
      <c r="K374" s="12"/>
    </row>
    <row r="375" spans="7:11" x14ac:dyDescent="0.2">
      <c r="G375" s="12"/>
      <c r="H375" s="12"/>
      <c r="I375" s="12"/>
      <c r="J375" s="12"/>
      <c r="K375" s="12"/>
    </row>
    <row r="376" spans="7:11" x14ac:dyDescent="0.2">
      <c r="G376" s="12"/>
      <c r="H376" s="12"/>
      <c r="I376" s="12"/>
      <c r="J376" s="12"/>
      <c r="K376" s="12"/>
    </row>
    <row r="377" spans="7:11" x14ac:dyDescent="0.2">
      <c r="G377" s="12"/>
      <c r="H377" s="12"/>
      <c r="I377" s="12"/>
      <c r="J377" s="12"/>
      <c r="K377" s="12"/>
    </row>
    <row r="378" spans="7:11" x14ac:dyDescent="0.2">
      <c r="G378" s="12"/>
      <c r="H378" s="12"/>
      <c r="I378" s="12"/>
      <c r="J378" s="12"/>
      <c r="K378" s="12"/>
    </row>
    <row r="379" spans="7:11" x14ac:dyDescent="0.2">
      <c r="G379" s="12"/>
      <c r="H379" s="12"/>
      <c r="I379" s="12"/>
      <c r="J379" s="12"/>
      <c r="K379" s="12"/>
    </row>
    <row r="380" spans="7:11" x14ac:dyDescent="0.2">
      <c r="G380" s="12"/>
      <c r="H380" s="12"/>
      <c r="I380" s="12"/>
      <c r="J380" s="12"/>
      <c r="K380" s="12"/>
    </row>
    <row r="381" spans="7:11" x14ac:dyDescent="0.2">
      <c r="G381" s="12"/>
      <c r="H381" s="12"/>
      <c r="I381" s="12"/>
      <c r="J381" s="12"/>
      <c r="K381" s="12"/>
    </row>
    <row r="382" spans="7:11" x14ac:dyDescent="0.2">
      <c r="G382" s="12"/>
      <c r="H382" s="12"/>
      <c r="I382" s="12"/>
      <c r="J382" s="12"/>
      <c r="K382" s="12"/>
    </row>
    <row r="383" spans="7:11" x14ac:dyDescent="0.2">
      <c r="G383" s="12"/>
      <c r="H383" s="12"/>
      <c r="I383" s="12"/>
      <c r="J383" s="12"/>
      <c r="K383" s="12"/>
    </row>
    <row r="384" spans="7:11" x14ac:dyDescent="0.2">
      <c r="G384" s="12"/>
      <c r="H384" s="12"/>
      <c r="I384" s="12"/>
      <c r="J384" s="12"/>
      <c r="K384" s="12"/>
    </row>
    <row r="385" spans="7:11" x14ac:dyDescent="0.2">
      <c r="G385" s="12"/>
      <c r="H385" s="12"/>
      <c r="I385" s="12"/>
      <c r="J385" s="12"/>
      <c r="K385" s="12"/>
    </row>
    <row r="386" spans="7:11" x14ac:dyDescent="0.2">
      <c r="G386" s="12"/>
      <c r="H386" s="12"/>
      <c r="I386" s="12"/>
      <c r="J386" s="12"/>
      <c r="K386" s="12"/>
    </row>
    <row r="387" spans="7:11" x14ac:dyDescent="0.2">
      <c r="G387" s="12"/>
      <c r="H387" s="12"/>
      <c r="I387" s="12"/>
      <c r="J387" s="12"/>
      <c r="K387" s="12"/>
    </row>
    <row r="388" spans="7:11" x14ac:dyDescent="0.2">
      <c r="G388" s="12"/>
      <c r="H388" s="12"/>
      <c r="I388" s="12"/>
      <c r="J388" s="12"/>
      <c r="K388" s="12"/>
    </row>
    <row r="389" spans="7:11" x14ac:dyDescent="0.2">
      <c r="G389" s="12"/>
      <c r="H389" s="12"/>
      <c r="I389" s="12"/>
      <c r="J389" s="12"/>
      <c r="K389" s="12"/>
    </row>
    <row r="390" spans="7:11" x14ac:dyDescent="0.2">
      <c r="G390" s="12"/>
      <c r="H390" s="12"/>
      <c r="I390" s="12"/>
      <c r="J390" s="12"/>
      <c r="K390" s="12"/>
    </row>
    <row r="391" spans="7:11" x14ac:dyDescent="0.2">
      <c r="G391" s="12"/>
      <c r="H391" s="12"/>
      <c r="I391" s="12"/>
      <c r="J391" s="12"/>
      <c r="K391" s="12"/>
    </row>
    <row r="392" spans="7:11" x14ac:dyDescent="0.2">
      <c r="G392" s="12"/>
      <c r="H392" s="12"/>
      <c r="I392" s="12"/>
      <c r="J392" s="12"/>
      <c r="K392" s="12"/>
    </row>
    <row r="393" spans="7:11" x14ac:dyDescent="0.2">
      <c r="G393" s="12"/>
      <c r="H393" s="12"/>
      <c r="I393" s="12"/>
      <c r="J393" s="12"/>
      <c r="K393" s="12"/>
    </row>
    <row r="394" spans="7:11" x14ac:dyDescent="0.2">
      <c r="G394" s="12"/>
      <c r="H394" s="12"/>
      <c r="I394" s="12"/>
      <c r="J394" s="12"/>
      <c r="K394" s="12"/>
    </row>
    <row r="395" spans="7:11" x14ac:dyDescent="0.2">
      <c r="G395" s="12"/>
      <c r="H395" s="12"/>
      <c r="I395" s="12"/>
      <c r="J395" s="12"/>
      <c r="K395" s="12"/>
    </row>
    <row r="396" spans="7:11" x14ac:dyDescent="0.2">
      <c r="G396" s="12"/>
      <c r="H396" s="12"/>
      <c r="I396" s="12"/>
      <c r="J396" s="12"/>
      <c r="K396" s="12"/>
    </row>
    <row r="397" spans="7:11" x14ac:dyDescent="0.2">
      <c r="G397" s="12"/>
      <c r="H397" s="12"/>
      <c r="I397" s="12"/>
      <c r="J397" s="12"/>
      <c r="K397" s="12"/>
    </row>
    <row r="398" spans="7:11" x14ac:dyDescent="0.2">
      <c r="G398" s="12"/>
      <c r="H398" s="12"/>
      <c r="I398" s="12"/>
      <c r="J398" s="12"/>
      <c r="K398" s="12"/>
    </row>
    <row r="399" spans="7:11" x14ac:dyDescent="0.2">
      <c r="G399" s="12"/>
      <c r="H399" s="12"/>
      <c r="I399" s="12"/>
      <c r="J399" s="12"/>
      <c r="K399" s="12"/>
    </row>
    <row r="400" spans="7:11" x14ac:dyDescent="0.2">
      <c r="G400" s="12"/>
      <c r="H400" s="12"/>
      <c r="I400" s="12"/>
      <c r="J400" s="12"/>
      <c r="K400" s="12"/>
    </row>
    <row r="401" spans="7:11" x14ac:dyDescent="0.2">
      <c r="G401" s="12"/>
      <c r="H401" s="12"/>
      <c r="I401" s="12"/>
      <c r="J401" s="12"/>
      <c r="K401" s="12"/>
    </row>
    <row r="402" spans="7:11" x14ac:dyDescent="0.2">
      <c r="G402" s="12"/>
      <c r="H402" s="12"/>
      <c r="I402" s="12"/>
      <c r="J402" s="12"/>
      <c r="K402" s="12"/>
    </row>
    <row r="403" spans="7:11" x14ac:dyDescent="0.2">
      <c r="G403" s="12"/>
      <c r="H403" s="12"/>
      <c r="I403" s="12"/>
      <c r="J403" s="12"/>
      <c r="K403" s="12"/>
    </row>
    <row r="404" spans="7:11" x14ac:dyDescent="0.2">
      <c r="G404" s="12"/>
      <c r="H404" s="12"/>
      <c r="I404" s="12"/>
      <c r="J404" s="12"/>
      <c r="K404" s="12"/>
    </row>
    <row r="405" spans="7:11" x14ac:dyDescent="0.2">
      <c r="G405" s="12"/>
      <c r="H405" s="12"/>
      <c r="I405" s="12"/>
      <c r="J405" s="12"/>
      <c r="K405" s="12"/>
    </row>
    <row r="406" spans="7:11" x14ac:dyDescent="0.2">
      <c r="G406" s="12"/>
      <c r="H406" s="12"/>
      <c r="I406" s="12"/>
      <c r="J406" s="12"/>
      <c r="K406" s="12"/>
    </row>
    <row r="407" spans="7:11" x14ac:dyDescent="0.2">
      <c r="G407" s="12"/>
      <c r="H407" s="12"/>
      <c r="I407" s="12"/>
      <c r="J407" s="12"/>
      <c r="K407" s="12"/>
    </row>
    <row r="408" spans="7:11" x14ac:dyDescent="0.2">
      <c r="G408" s="12"/>
      <c r="H408" s="12"/>
      <c r="I408" s="12"/>
      <c r="J408" s="12"/>
      <c r="K408" s="12"/>
    </row>
    <row r="409" spans="7:11" x14ac:dyDescent="0.2">
      <c r="G409" s="12"/>
      <c r="H409" s="12"/>
      <c r="I409" s="12"/>
      <c r="J409" s="12"/>
      <c r="K409" s="12"/>
    </row>
    <row r="410" spans="7:11" x14ac:dyDescent="0.2">
      <c r="G410" s="12"/>
      <c r="H410" s="12"/>
      <c r="I410" s="12"/>
      <c r="J410" s="12"/>
      <c r="K410" s="12"/>
    </row>
    <row r="411" spans="7:11" x14ac:dyDescent="0.2">
      <c r="G411" s="12"/>
      <c r="H411" s="12"/>
      <c r="I411" s="12"/>
      <c r="J411" s="12"/>
      <c r="K411" s="12"/>
    </row>
    <row r="412" spans="7:11" x14ac:dyDescent="0.2">
      <c r="G412" s="12"/>
      <c r="H412" s="12"/>
      <c r="I412" s="12"/>
      <c r="J412" s="12"/>
      <c r="K412" s="12"/>
    </row>
    <row r="413" spans="7:11" x14ac:dyDescent="0.2">
      <c r="G413" s="12"/>
      <c r="H413" s="12"/>
      <c r="I413" s="12"/>
      <c r="J413" s="12"/>
      <c r="K413" s="12"/>
    </row>
    <row r="414" spans="7:11" x14ac:dyDescent="0.2">
      <c r="G414" s="12"/>
      <c r="H414" s="12"/>
      <c r="I414" s="12"/>
      <c r="J414" s="12"/>
      <c r="K414" s="12"/>
    </row>
    <row r="415" spans="7:11" x14ac:dyDescent="0.2">
      <c r="G415" s="12"/>
      <c r="H415" s="12"/>
      <c r="I415" s="12"/>
      <c r="J415" s="12"/>
      <c r="K415" s="12"/>
    </row>
    <row r="416" spans="7:11" x14ac:dyDescent="0.2">
      <c r="G416" s="12"/>
      <c r="H416" s="12"/>
      <c r="I416" s="12"/>
      <c r="J416" s="12"/>
      <c r="K416" s="12"/>
    </row>
    <row r="417" spans="7:11" x14ac:dyDescent="0.2">
      <c r="G417" s="12"/>
      <c r="H417" s="12"/>
      <c r="I417" s="12"/>
      <c r="J417" s="12"/>
      <c r="K417" s="12"/>
    </row>
    <row r="418" spans="7:11" x14ac:dyDescent="0.2">
      <c r="G418" s="12"/>
      <c r="H418" s="12"/>
      <c r="I418" s="12"/>
      <c r="J418" s="12"/>
      <c r="K418" s="12"/>
    </row>
    <row r="419" spans="7:11" x14ac:dyDescent="0.2">
      <c r="G419" s="12"/>
      <c r="H419" s="12"/>
      <c r="I419" s="12"/>
      <c r="J419" s="12"/>
      <c r="K419" s="12"/>
    </row>
    <row r="420" spans="7:11" x14ac:dyDescent="0.2">
      <c r="G420" s="12"/>
      <c r="H420" s="12"/>
      <c r="I420" s="12"/>
      <c r="J420" s="12"/>
      <c r="K420" s="12"/>
    </row>
    <row r="421" spans="7:11" x14ac:dyDescent="0.2">
      <c r="G421" s="12"/>
      <c r="H421" s="12"/>
      <c r="I421" s="12"/>
      <c r="J421" s="12"/>
      <c r="K421" s="12"/>
    </row>
    <row r="422" spans="7:11" x14ac:dyDescent="0.2">
      <c r="G422" s="12"/>
      <c r="H422" s="12"/>
      <c r="I422" s="12"/>
      <c r="J422" s="12"/>
      <c r="K422" s="12"/>
    </row>
    <row r="423" spans="7:11" x14ac:dyDescent="0.2">
      <c r="G423" s="12"/>
      <c r="H423" s="12"/>
      <c r="I423" s="12"/>
      <c r="J423" s="12"/>
      <c r="K423" s="12"/>
    </row>
    <row r="424" spans="7:11" x14ac:dyDescent="0.2">
      <c r="G424" s="12"/>
      <c r="H424" s="12"/>
      <c r="I424" s="12"/>
      <c r="J424" s="12"/>
      <c r="K424" s="12"/>
    </row>
    <row r="425" spans="7:11" x14ac:dyDescent="0.2">
      <c r="G425" s="12"/>
      <c r="H425" s="12"/>
      <c r="I425" s="12"/>
      <c r="J425" s="12"/>
      <c r="K425" s="12"/>
    </row>
    <row r="426" spans="7:11" x14ac:dyDescent="0.2">
      <c r="G426" s="12"/>
      <c r="H426" s="12"/>
      <c r="I426" s="12"/>
      <c r="J426" s="12"/>
      <c r="K426" s="12"/>
    </row>
    <row r="427" spans="7:11" x14ac:dyDescent="0.2">
      <c r="G427" s="12"/>
      <c r="H427" s="12"/>
      <c r="I427" s="12"/>
      <c r="J427" s="12"/>
      <c r="K427" s="12"/>
    </row>
    <row r="428" spans="7:11" x14ac:dyDescent="0.2">
      <c r="G428" s="12"/>
      <c r="H428" s="12"/>
      <c r="I428" s="12"/>
      <c r="J428" s="12"/>
      <c r="K428" s="12"/>
    </row>
    <row r="429" spans="7:11" x14ac:dyDescent="0.2">
      <c r="G429" s="12"/>
      <c r="H429" s="12"/>
      <c r="I429" s="12"/>
      <c r="J429" s="12"/>
      <c r="K429" s="12"/>
    </row>
    <row r="430" spans="7:11" x14ac:dyDescent="0.2">
      <c r="G430" s="12"/>
      <c r="H430" s="12"/>
      <c r="I430" s="12"/>
      <c r="J430" s="12"/>
      <c r="K430" s="12"/>
    </row>
    <row r="431" spans="7:11" x14ac:dyDescent="0.2">
      <c r="G431" s="12"/>
      <c r="H431" s="12"/>
      <c r="I431" s="12"/>
      <c r="J431" s="12"/>
      <c r="K431" s="12"/>
    </row>
    <row r="432" spans="7:11" x14ac:dyDescent="0.2">
      <c r="G432" s="12"/>
      <c r="H432" s="12"/>
      <c r="I432" s="12"/>
      <c r="J432" s="12"/>
      <c r="K432" s="12"/>
    </row>
    <row r="433" spans="7:11" x14ac:dyDescent="0.2">
      <c r="G433" s="12"/>
      <c r="H433" s="12"/>
      <c r="I433" s="12"/>
      <c r="J433" s="12"/>
      <c r="K433" s="12"/>
    </row>
    <row r="434" spans="7:11" x14ac:dyDescent="0.2">
      <c r="G434" s="12"/>
      <c r="H434" s="12"/>
      <c r="I434" s="12"/>
      <c r="J434" s="12"/>
      <c r="K434" s="12"/>
    </row>
    <row r="435" spans="7:11" x14ac:dyDescent="0.2">
      <c r="G435" s="12"/>
      <c r="H435" s="12"/>
      <c r="I435" s="12"/>
      <c r="J435" s="12"/>
      <c r="K435" s="12"/>
    </row>
    <row r="436" spans="7:11" x14ac:dyDescent="0.2">
      <c r="G436" s="12"/>
      <c r="H436" s="12"/>
      <c r="I436" s="12"/>
      <c r="J436" s="12"/>
      <c r="K436" s="12"/>
    </row>
    <row r="437" spans="7:11" x14ac:dyDescent="0.2">
      <c r="G437" s="12"/>
      <c r="H437" s="12"/>
      <c r="I437" s="12"/>
      <c r="J437" s="12"/>
      <c r="K437" s="12"/>
    </row>
    <row r="438" spans="7:11" x14ac:dyDescent="0.2">
      <c r="G438" s="12"/>
      <c r="H438" s="12"/>
      <c r="I438" s="12"/>
      <c r="J438" s="12"/>
      <c r="K438" s="12"/>
    </row>
    <row r="439" spans="7:11" x14ac:dyDescent="0.2">
      <c r="G439" s="12"/>
      <c r="H439" s="12"/>
      <c r="I439" s="12"/>
      <c r="J439" s="12"/>
      <c r="K439" s="12"/>
    </row>
    <row r="440" spans="7:11" x14ac:dyDescent="0.2">
      <c r="G440" s="12"/>
      <c r="H440" s="12"/>
      <c r="I440" s="12"/>
      <c r="J440" s="12"/>
      <c r="K440" s="12"/>
    </row>
    <row r="441" spans="7:11" x14ac:dyDescent="0.2">
      <c r="G441" s="12"/>
      <c r="H441" s="12"/>
      <c r="I441" s="12"/>
      <c r="J441" s="12"/>
      <c r="K441" s="12"/>
    </row>
    <row r="442" spans="7:11" x14ac:dyDescent="0.2">
      <c r="G442" s="12"/>
      <c r="H442" s="12"/>
      <c r="I442" s="12"/>
      <c r="J442" s="12"/>
      <c r="K442" s="12"/>
    </row>
    <row r="443" spans="7:11" x14ac:dyDescent="0.2">
      <c r="G443" s="12"/>
      <c r="H443" s="12"/>
      <c r="I443" s="12"/>
      <c r="J443" s="12"/>
      <c r="K443" s="12"/>
    </row>
    <row r="444" spans="7:11" x14ac:dyDescent="0.2">
      <c r="G444" s="12"/>
      <c r="H444" s="12"/>
      <c r="I444" s="12"/>
      <c r="J444" s="12"/>
      <c r="K444" s="12"/>
    </row>
    <row r="445" spans="7:11" x14ac:dyDescent="0.2">
      <c r="G445" s="12"/>
      <c r="H445" s="12"/>
      <c r="I445" s="12"/>
      <c r="J445" s="12"/>
      <c r="K445" s="12"/>
    </row>
    <row r="446" spans="7:11" x14ac:dyDescent="0.2">
      <c r="G446" s="12"/>
      <c r="H446" s="12"/>
      <c r="I446" s="12"/>
      <c r="J446" s="12"/>
      <c r="K446" s="12"/>
    </row>
    <row r="447" spans="7:11" x14ac:dyDescent="0.2">
      <c r="G447" s="12"/>
      <c r="H447" s="12"/>
      <c r="I447" s="12"/>
      <c r="J447" s="12"/>
      <c r="K447" s="12"/>
    </row>
    <row r="448" spans="7:11" x14ac:dyDescent="0.2">
      <c r="G448" s="12"/>
      <c r="H448" s="12"/>
      <c r="I448" s="12"/>
      <c r="J448" s="12"/>
      <c r="K448" s="12"/>
    </row>
    <row r="449" spans="7:11" x14ac:dyDescent="0.2">
      <c r="G449" s="12"/>
      <c r="H449" s="12"/>
      <c r="I449" s="12"/>
      <c r="J449" s="12"/>
      <c r="K449" s="12"/>
    </row>
    <row r="450" spans="7:11" x14ac:dyDescent="0.2">
      <c r="G450" s="12"/>
      <c r="H450" s="12"/>
      <c r="I450" s="12"/>
      <c r="J450" s="12"/>
      <c r="K450" s="12"/>
    </row>
    <row r="451" spans="7:11" x14ac:dyDescent="0.2">
      <c r="G451" s="12"/>
      <c r="H451" s="12"/>
      <c r="I451" s="12"/>
      <c r="J451" s="12"/>
      <c r="K451" s="12"/>
    </row>
    <row r="452" spans="7:11" x14ac:dyDescent="0.2">
      <c r="G452" s="12"/>
      <c r="H452" s="12"/>
      <c r="I452" s="12"/>
      <c r="J452" s="12"/>
      <c r="K452" s="12"/>
    </row>
    <row r="453" spans="7:11" x14ac:dyDescent="0.2">
      <c r="G453" s="12"/>
      <c r="H453" s="12"/>
      <c r="I453" s="12"/>
      <c r="J453" s="12"/>
      <c r="K453" s="12"/>
    </row>
    <row r="454" spans="7:11" x14ac:dyDescent="0.2">
      <c r="G454" s="12"/>
      <c r="H454" s="12"/>
      <c r="I454" s="12"/>
      <c r="J454" s="12"/>
      <c r="K454" s="12"/>
    </row>
    <row r="455" spans="7:11" x14ac:dyDescent="0.2">
      <c r="G455" s="12"/>
      <c r="H455" s="12"/>
      <c r="I455" s="12"/>
      <c r="J455" s="12"/>
      <c r="K455" s="12"/>
    </row>
    <row r="456" spans="7:11" x14ac:dyDescent="0.2">
      <c r="G456" s="12"/>
      <c r="H456" s="12"/>
      <c r="I456" s="12"/>
      <c r="J456" s="12"/>
      <c r="K456" s="12"/>
    </row>
    <row r="457" spans="7:11" x14ac:dyDescent="0.2">
      <c r="G457" s="12"/>
      <c r="H457" s="12"/>
      <c r="I457" s="12"/>
      <c r="J457" s="12"/>
      <c r="K457" s="12"/>
    </row>
    <row r="458" spans="7:11" x14ac:dyDescent="0.2">
      <c r="G458" s="12"/>
      <c r="H458" s="12"/>
      <c r="I458" s="12"/>
      <c r="J458" s="12"/>
      <c r="K458" s="12"/>
    </row>
    <row r="459" spans="7:11" x14ac:dyDescent="0.2">
      <c r="G459" s="12"/>
      <c r="H459" s="12"/>
      <c r="I459" s="12"/>
      <c r="J459" s="12"/>
      <c r="K459" s="12"/>
    </row>
    <row r="460" spans="7:11" x14ac:dyDescent="0.2">
      <c r="G460" s="12"/>
      <c r="H460" s="12"/>
      <c r="I460" s="12"/>
      <c r="J460" s="12"/>
      <c r="K460" s="12"/>
    </row>
    <row r="461" spans="7:11" x14ac:dyDescent="0.2">
      <c r="G461" s="12"/>
      <c r="H461" s="12"/>
      <c r="I461" s="12"/>
      <c r="J461" s="12"/>
      <c r="K461" s="12"/>
    </row>
    <row r="462" spans="7:11" x14ac:dyDescent="0.2">
      <c r="G462" s="12"/>
      <c r="H462" s="12"/>
      <c r="I462" s="12"/>
      <c r="J462" s="12"/>
      <c r="K462" s="12"/>
    </row>
    <row r="463" spans="7:11" x14ac:dyDescent="0.2">
      <c r="G463" s="12"/>
      <c r="H463" s="12"/>
      <c r="I463" s="12"/>
      <c r="J463" s="12"/>
      <c r="K463" s="12"/>
    </row>
    <row r="464" spans="7:11" x14ac:dyDescent="0.2">
      <c r="G464" s="12"/>
      <c r="H464" s="12"/>
      <c r="I464" s="12"/>
      <c r="J464" s="12"/>
      <c r="K464" s="12"/>
    </row>
    <row r="465" spans="7:11" x14ac:dyDescent="0.2">
      <c r="G465" s="12"/>
      <c r="H465" s="12"/>
      <c r="I465" s="12"/>
      <c r="J465" s="12"/>
      <c r="K465" s="12"/>
    </row>
    <row r="466" spans="7:11" x14ac:dyDescent="0.2">
      <c r="G466" s="12"/>
      <c r="H466" s="12"/>
      <c r="I466" s="12"/>
      <c r="J466" s="12"/>
      <c r="K466" s="12"/>
    </row>
    <row r="467" spans="7:11" x14ac:dyDescent="0.2">
      <c r="G467" s="12"/>
      <c r="H467" s="12"/>
      <c r="I467" s="12"/>
      <c r="J467" s="12"/>
      <c r="K467" s="12"/>
    </row>
    <row r="468" spans="7:11" x14ac:dyDescent="0.2">
      <c r="G468" s="12"/>
      <c r="H468" s="12"/>
      <c r="I468" s="12"/>
      <c r="J468" s="12"/>
      <c r="K468" s="12"/>
    </row>
    <row r="469" spans="7:11" x14ac:dyDescent="0.2">
      <c r="G469" s="12"/>
      <c r="H469" s="12"/>
      <c r="I469" s="12"/>
      <c r="J469" s="12"/>
      <c r="K469" s="12"/>
    </row>
    <row r="470" spans="7:11" x14ac:dyDescent="0.2">
      <c r="G470" s="12"/>
      <c r="H470" s="12"/>
      <c r="I470" s="12"/>
      <c r="J470" s="12"/>
      <c r="K470" s="12"/>
    </row>
    <row r="471" spans="7:11" x14ac:dyDescent="0.2">
      <c r="G471" s="12"/>
      <c r="H471" s="12"/>
      <c r="I471" s="12"/>
      <c r="J471" s="12"/>
      <c r="K471" s="12"/>
    </row>
    <row r="472" spans="7:11" x14ac:dyDescent="0.2">
      <c r="G472" s="12"/>
      <c r="H472" s="12"/>
      <c r="I472" s="12"/>
      <c r="J472" s="12"/>
      <c r="K472" s="12"/>
    </row>
    <row r="473" spans="7:11" x14ac:dyDescent="0.2">
      <c r="G473" s="12"/>
      <c r="H473" s="12"/>
      <c r="I473" s="12"/>
      <c r="J473" s="12"/>
      <c r="K473" s="12"/>
    </row>
    <row r="474" spans="7:11" x14ac:dyDescent="0.2">
      <c r="G474" s="12"/>
      <c r="H474" s="12"/>
      <c r="I474" s="12"/>
      <c r="J474" s="12"/>
      <c r="K474" s="12"/>
    </row>
    <row r="475" spans="7:11" x14ac:dyDescent="0.2">
      <c r="G475" s="12"/>
      <c r="H475" s="12"/>
      <c r="I475" s="12"/>
      <c r="J475" s="12"/>
      <c r="K475" s="12"/>
    </row>
    <row r="476" spans="7:11" x14ac:dyDescent="0.2">
      <c r="G476" s="12"/>
      <c r="H476" s="12"/>
      <c r="I476" s="12"/>
      <c r="J476" s="12"/>
      <c r="K476" s="12"/>
    </row>
    <row r="477" spans="7:11" x14ac:dyDescent="0.2">
      <c r="G477" s="12"/>
      <c r="H477" s="12"/>
      <c r="I477" s="12"/>
      <c r="J477" s="12"/>
      <c r="K477" s="12"/>
    </row>
    <row r="478" spans="7:11" x14ac:dyDescent="0.2">
      <c r="G478" s="12"/>
      <c r="H478" s="12"/>
      <c r="I478" s="12"/>
      <c r="J478" s="12"/>
      <c r="K478" s="12"/>
    </row>
    <row r="479" spans="7:11" x14ac:dyDescent="0.2">
      <c r="G479" s="12"/>
      <c r="H479" s="12"/>
      <c r="I479" s="12"/>
      <c r="J479" s="12"/>
      <c r="K479" s="12"/>
    </row>
    <row r="480" spans="7:11" x14ac:dyDescent="0.2">
      <c r="G480" s="12"/>
      <c r="H480" s="12"/>
      <c r="I480" s="12"/>
      <c r="J480" s="12"/>
      <c r="K480" s="12"/>
    </row>
    <row r="481" spans="7:11" x14ac:dyDescent="0.2">
      <c r="G481" s="12"/>
      <c r="H481" s="12"/>
      <c r="I481" s="12"/>
      <c r="J481" s="12"/>
      <c r="K481" s="12"/>
    </row>
    <row r="482" spans="7:11" x14ac:dyDescent="0.2">
      <c r="G482" s="12"/>
      <c r="H482" s="12"/>
      <c r="I482" s="12"/>
      <c r="J482" s="12"/>
      <c r="K482" s="12"/>
    </row>
    <row r="483" spans="7:11" x14ac:dyDescent="0.2">
      <c r="G483" s="12"/>
      <c r="H483" s="12"/>
      <c r="I483" s="12"/>
      <c r="J483" s="12"/>
      <c r="K483" s="12"/>
    </row>
    <row r="484" spans="7:11" x14ac:dyDescent="0.2">
      <c r="G484" s="12"/>
      <c r="H484" s="12"/>
      <c r="I484" s="12"/>
      <c r="J484" s="12"/>
      <c r="K484" s="12"/>
    </row>
    <row r="485" spans="7:11" x14ac:dyDescent="0.2">
      <c r="G485" s="12"/>
      <c r="H485" s="12"/>
      <c r="I485" s="12"/>
      <c r="J485" s="12"/>
      <c r="K485" s="12"/>
    </row>
    <row r="486" spans="7:11" x14ac:dyDescent="0.2">
      <c r="G486" s="12"/>
      <c r="H486" s="12"/>
      <c r="I486" s="12"/>
      <c r="J486" s="12"/>
      <c r="K486" s="12"/>
    </row>
    <row r="487" spans="7:11" x14ac:dyDescent="0.2">
      <c r="G487" s="12"/>
      <c r="H487" s="12"/>
      <c r="I487" s="12"/>
      <c r="J487" s="12"/>
      <c r="K487" s="12"/>
    </row>
    <row r="488" spans="7:11" x14ac:dyDescent="0.2">
      <c r="G488" s="12"/>
      <c r="H488" s="12"/>
      <c r="I488" s="12"/>
      <c r="J488" s="12"/>
      <c r="K488" s="12"/>
    </row>
    <row r="489" spans="7:11" x14ac:dyDescent="0.2">
      <c r="G489" s="12"/>
      <c r="H489" s="12"/>
      <c r="I489" s="12"/>
      <c r="J489" s="12"/>
      <c r="K489" s="12"/>
    </row>
    <row r="490" spans="7:11" x14ac:dyDescent="0.2">
      <c r="G490" s="12"/>
      <c r="H490" s="12"/>
      <c r="I490" s="12"/>
      <c r="J490" s="12"/>
      <c r="K490" s="12"/>
    </row>
    <row r="491" spans="7:11" x14ac:dyDescent="0.2">
      <c r="G491" s="12"/>
      <c r="H491" s="12"/>
      <c r="I491" s="12"/>
      <c r="J491" s="12"/>
      <c r="K491" s="12"/>
    </row>
    <row r="492" spans="7:11" x14ac:dyDescent="0.2">
      <c r="G492" s="12"/>
      <c r="H492" s="12"/>
      <c r="I492" s="12"/>
      <c r="J492" s="12"/>
      <c r="K492" s="12"/>
    </row>
    <row r="493" spans="7:11" x14ac:dyDescent="0.2">
      <c r="G493" s="12"/>
      <c r="H493" s="12"/>
      <c r="I493" s="12"/>
      <c r="J493" s="12"/>
      <c r="K493" s="12"/>
    </row>
    <row r="494" spans="7:11" x14ac:dyDescent="0.2">
      <c r="G494" s="12"/>
      <c r="H494" s="12"/>
      <c r="I494" s="12"/>
      <c r="J494" s="12"/>
      <c r="K494" s="12"/>
    </row>
    <row r="495" spans="7:11" x14ac:dyDescent="0.2">
      <c r="G495" s="12"/>
      <c r="H495" s="12"/>
      <c r="I495" s="12"/>
      <c r="J495" s="12"/>
      <c r="K495" s="12"/>
    </row>
    <row r="496" spans="7:11" x14ac:dyDescent="0.2">
      <c r="G496" s="12"/>
      <c r="H496" s="12"/>
      <c r="I496" s="12"/>
      <c r="J496" s="12"/>
      <c r="K496" s="12"/>
    </row>
    <row r="497" spans="7:11" x14ac:dyDescent="0.2">
      <c r="G497" s="12"/>
      <c r="H497" s="12"/>
      <c r="I497" s="12"/>
      <c r="J497" s="12"/>
      <c r="K497" s="12"/>
    </row>
    <row r="498" spans="7:11" x14ac:dyDescent="0.2">
      <c r="G498" s="12"/>
      <c r="H498" s="12"/>
      <c r="I498" s="12"/>
      <c r="J498" s="12"/>
      <c r="K498" s="12"/>
    </row>
    <row r="499" spans="7:11" x14ac:dyDescent="0.2">
      <c r="G499" s="12"/>
      <c r="H499" s="12"/>
      <c r="I499" s="12"/>
      <c r="J499" s="12"/>
      <c r="K499" s="12"/>
    </row>
    <row r="500" spans="7:11" x14ac:dyDescent="0.2">
      <c r="G500" s="12"/>
      <c r="H500" s="12"/>
      <c r="I500" s="12"/>
      <c r="J500" s="12"/>
      <c r="K500" s="12"/>
    </row>
    <row r="501" spans="7:11" x14ac:dyDescent="0.2">
      <c r="G501" s="12"/>
      <c r="H501" s="12"/>
      <c r="I501" s="12"/>
      <c r="J501" s="12"/>
      <c r="K501" s="12"/>
    </row>
    <row r="502" spans="7:11" x14ac:dyDescent="0.2">
      <c r="G502" s="12"/>
      <c r="H502" s="12"/>
      <c r="I502" s="12"/>
      <c r="J502" s="12"/>
      <c r="K502" s="12"/>
    </row>
    <row r="503" spans="7:11" x14ac:dyDescent="0.2">
      <c r="G503" s="12"/>
      <c r="H503" s="12"/>
      <c r="I503" s="12"/>
      <c r="J503" s="12"/>
      <c r="K503" s="12"/>
    </row>
    <row r="504" spans="7:11" x14ac:dyDescent="0.2">
      <c r="G504" s="12"/>
      <c r="H504" s="12"/>
      <c r="I504" s="12"/>
      <c r="J504" s="12"/>
      <c r="K504" s="12"/>
    </row>
    <row r="505" spans="7:11" x14ac:dyDescent="0.2">
      <c r="G505" s="12"/>
      <c r="H505" s="12"/>
      <c r="I505" s="12"/>
      <c r="J505" s="12"/>
      <c r="K505" s="12"/>
    </row>
    <row r="506" spans="7:11" x14ac:dyDescent="0.2">
      <c r="G506" s="12"/>
      <c r="H506" s="12"/>
      <c r="I506" s="12"/>
      <c r="J506" s="12"/>
      <c r="K506" s="12"/>
    </row>
    <row r="507" spans="7:11" x14ac:dyDescent="0.2">
      <c r="G507" s="12"/>
      <c r="H507" s="12"/>
      <c r="I507" s="12"/>
      <c r="J507" s="12"/>
      <c r="K507" s="12"/>
    </row>
    <row r="508" spans="7:11" x14ac:dyDescent="0.2">
      <c r="G508" s="12"/>
      <c r="H508" s="12"/>
      <c r="I508" s="12"/>
      <c r="J508" s="12"/>
      <c r="K508" s="12"/>
    </row>
    <row r="509" spans="7:11" x14ac:dyDescent="0.2">
      <c r="G509" s="12"/>
      <c r="H509" s="12"/>
      <c r="I509" s="12"/>
      <c r="J509" s="12"/>
      <c r="K509" s="12"/>
    </row>
    <row r="510" spans="7:11" x14ac:dyDescent="0.2">
      <c r="G510" s="12"/>
      <c r="H510" s="12"/>
      <c r="I510" s="12"/>
      <c r="J510" s="12"/>
      <c r="K510" s="12"/>
    </row>
    <row r="511" spans="7:11" x14ac:dyDescent="0.2">
      <c r="G511" s="12"/>
      <c r="H511" s="12"/>
      <c r="I511" s="12"/>
      <c r="J511" s="12"/>
      <c r="K511" s="12"/>
    </row>
    <row r="512" spans="7:11" x14ac:dyDescent="0.2">
      <c r="G512" s="12"/>
      <c r="H512" s="12"/>
      <c r="I512" s="12"/>
      <c r="J512" s="12"/>
      <c r="K512" s="12"/>
    </row>
    <row r="513" spans="7:11" x14ac:dyDescent="0.2">
      <c r="G513" s="12"/>
      <c r="H513" s="12"/>
      <c r="I513" s="12"/>
      <c r="J513" s="12"/>
      <c r="K513" s="12"/>
    </row>
    <row r="514" spans="7:11" x14ac:dyDescent="0.2">
      <c r="G514" s="12"/>
      <c r="H514" s="12"/>
      <c r="I514" s="12"/>
      <c r="J514" s="12"/>
      <c r="K514" s="12"/>
    </row>
    <row r="515" spans="7:11" x14ac:dyDescent="0.2">
      <c r="G515" s="12"/>
      <c r="H515" s="12"/>
      <c r="I515" s="12"/>
      <c r="J515" s="12"/>
      <c r="K515" s="12"/>
    </row>
    <row r="516" spans="7:11" x14ac:dyDescent="0.2">
      <c r="G516" s="12"/>
      <c r="H516" s="12"/>
      <c r="I516" s="12"/>
      <c r="J516" s="12"/>
      <c r="K516" s="12"/>
    </row>
    <row r="517" spans="7:11" x14ac:dyDescent="0.2">
      <c r="G517" s="12"/>
      <c r="H517" s="12"/>
      <c r="I517" s="12"/>
      <c r="J517" s="12"/>
      <c r="K517" s="12"/>
    </row>
    <row r="518" spans="7:11" x14ac:dyDescent="0.2">
      <c r="G518" s="12"/>
      <c r="H518" s="12"/>
      <c r="I518" s="12"/>
      <c r="J518" s="12"/>
      <c r="K518" s="12"/>
    </row>
    <row r="519" spans="7:11" x14ac:dyDescent="0.2">
      <c r="G519" s="12"/>
      <c r="H519" s="12"/>
      <c r="I519" s="12"/>
      <c r="J519" s="12"/>
      <c r="K519" s="12"/>
    </row>
    <row r="520" spans="7:11" x14ac:dyDescent="0.2">
      <c r="G520" s="12"/>
      <c r="H520" s="12"/>
      <c r="I520" s="12"/>
      <c r="J520" s="12"/>
      <c r="K520" s="12"/>
    </row>
    <row r="521" spans="7:11" x14ac:dyDescent="0.2">
      <c r="G521" s="12"/>
      <c r="H521" s="12"/>
      <c r="I521" s="12"/>
      <c r="J521" s="12"/>
      <c r="K521" s="12"/>
    </row>
    <row r="522" spans="7:11" x14ac:dyDescent="0.2">
      <c r="G522" s="12"/>
      <c r="H522" s="12"/>
      <c r="I522" s="12"/>
      <c r="J522" s="12"/>
      <c r="K522" s="12"/>
    </row>
    <row r="523" spans="7:11" x14ac:dyDescent="0.2">
      <c r="G523" s="12"/>
      <c r="H523" s="12"/>
      <c r="I523" s="12"/>
      <c r="J523" s="12"/>
      <c r="K523" s="12"/>
    </row>
    <row r="524" spans="7:11" x14ac:dyDescent="0.2">
      <c r="G524" s="12"/>
      <c r="H524" s="12"/>
      <c r="I524" s="12"/>
      <c r="J524" s="12"/>
      <c r="K524" s="12"/>
    </row>
    <row r="525" spans="7:11" x14ac:dyDescent="0.2">
      <c r="G525" s="12"/>
      <c r="H525" s="12"/>
      <c r="I525" s="12"/>
      <c r="J525" s="12"/>
      <c r="K525" s="12"/>
    </row>
    <row r="526" spans="7:11" x14ac:dyDescent="0.2">
      <c r="G526" s="12"/>
      <c r="H526" s="12"/>
      <c r="I526" s="12"/>
      <c r="J526" s="12"/>
      <c r="K526" s="12"/>
    </row>
    <row r="527" spans="7:11" x14ac:dyDescent="0.2">
      <c r="G527" s="12"/>
      <c r="H527" s="12"/>
      <c r="I527" s="12"/>
      <c r="J527" s="12"/>
      <c r="K527" s="12"/>
    </row>
    <row r="528" spans="7:11" x14ac:dyDescent="0.2">
      <c r="G528" s="12"/>
      <c r="H528" s="12"/>
      <c r="I528" s="12"/>
      <c r="J528" s="12"/>
      <c r="K528" s="12"/>
    </row>
    <row r="529" spans="7:11" x14ac:dyDescent="0.2">
      <c r="G529" s="12"/>
      <c r="H529" s="12"/>
      <c r="I529" s="12"/>
      <c r="J529" s="12"/>
      <c r="K529" s="12"/>
    </row>
    <row r="530" spans="7:11" x14ac:dyDescent="0.2">
      <c r="G530" s="12"/>
      <c r="H530" s="12"/>
      <c r="I530" s="12"/>
      <c r="J530" s="12"/>
      <c r="K530" s="12"/>
    </row>
    <row r="531" spans="7:11" x14ac:dyDescent="0.2">
      <c r="G531" s="12"/>
      <c r="H531" s="12"/>
      <c r="I531" s="12"/>
      <c r="J531" s="12"/>
      <c r="K531" s="12"/>
    </row>
    <row r="532" spans="7:11" x14ac:dyDescent="0.2">
      <c r="G532" s="12"/>
      <c r="H532" s="12"/>
      <c r="I532" s="12"/>
      <c r="J532" s="12"/>
      <c r="K532" s="12"/>
    </row>
    <row r="533" spans="7:11" x14ac:dyDescent="0.2">
      <c r="G533" s="12"/>
      <c r="H533" s="12"/>
      <c r="I533" s="12"/>
      <c r="J533" s="12"/>
      <c r="K533" s="12"/>
    </row>
    <row r="534" spans="7:11" x14ac:dyDescent="0.2">
      <c r="G534" s="12"/>
      <c r="H534" s="12"/>
      <c r="I534" s="12"/>
      <c r="J534" s="12"/>
      <c r="K534" s="12"/>
    </row>
    <row r="535" spans="7:11" x14ac:dyDescent="0.2">
      <c r="G535" s="12"/>
      <c r="H535" s="12"/>
      <c r="I535" s="12"/>
      <c r="J535" s="12"/>
      <c r="K535" s="12"/>
    </row>
    <row r="536" spans="7:11" x14ac:dyDescent="0.2">
      <c r="G536" s="12"/>
      <c r="H536" s="12"/>
      <c r="I536" s="12"/>
      <c r="J536" s="12"/>
      <c r="K536" s="12"/>
    </row>
    <row r="537" spans="7:11" x14ac:dyDescent="0.2">
      <c r="G537" s="12"/>
      <c r="H537" s="12"/>
      <c r="I537" s="12"/>
      <c r="J537" s="12"/>
      <c r="K537" s="12"/>
    </row>
    <row r="538" spans="7:11" x14ac:dyDescent="0.2">
      <c r="G538" s="12"/>
      <c r="H538" s="12"/>
      <c r="I538" s="12"/>
      <c r="J538" s="12"/>
      <c r="K538" s="12"/>
    </row>
    <row r="539" spans="7:11" x14ac:dyDescent="0.2">
      <c r="G539" s="12"/>
      <c r="H539" s="12"/>
      <c r="I539" s="12"/>
      <c r="J539" s="12"/>
      <c r="K539" s="12"/>
    </row>
    <row r="540" spans="7:11" x14ac:dyDescent="0.2">
      <c r="G540" s="12"/>
      <c r="H540" s="12"/>
      <c r="I540" s="12"/>
      <c r="J540" s="12"/>
      <c r="K540" s="12"/>
    </row>
    <row r="541" spans="7:11" x14ac:dyDescent="0.2">
      <c r="G541" s="12"/>
      <c r="H541" s="12"/>
      <c r="I541" s="12"/>
      <c r="J541" s="12"/>
      <c r="K541" s="12"/>
    </row>
    <row r="542" spans="7:11" x14ac:dyDescent="0.2">
      <c r="G542" s="12"/>
      <c r="H542" s="12"/>
      <c r="I542" s="12"/>
      <c r="J542" s="12"/>
      <c r="K542" s="12"/>
    </row>
    <row r="543" spans="7:11" x14ac:dyDescent="0.2">
      <c r="G543" s="12"/>
      <c r="H543" s="12"/>
      <c r="I543" s="12"/>
      <c r="J543" s="12"/>
      <c r="K543" s="12"/>
    </row>
    <row r="544" spans="7:11" x14ac:dyDescent="0.2">
      <c r="G544" s="12"/>
      <c r="H544" s="12"/>
      <c r="I544" s="12"/>
      <c r="J544" s="12"/>
      <c r="K544" s="12"/>
    </row>
    <row r="545" spans="7:11" x14ac:dyDescent="0.2">
      <c r="G545" s="12"/>
      <c r="H545" s="12"/>
      <c r="I545" s="12"/>
      <c r="J545" s="12"/>
      <c r="K545" s="12"/>
    </row>
    <row r="546" spans="7:11" x14ac:dyDescent="0.2">
      <c r="G546" s="12"/>
      <c r="H546" s="12"/>
      <c r="I546" s="12"/>
      <c r="J546" s="12"/>
      <c r="K546" s="12"/>
    </row>
    <row r="547" spans="7:11" x14ac:dyDescent="0.2">
      <c r="G547" s="12"/>
      <c r="H547" s="12"/>
      <c r="I547" s="12"/>
      <c r="J547" s="12"/>
      <c r="K547" s="12"/>
    </row>
    <row r="548" spans="7:11" x14ac:dyDescent="0.2">
      <c r="G548" s="12"/>
      <c r="H548" s="12"/>
      <c r="I548" s="12"/>
      <c r="J548" s="12"/>
      <c r="K548" s="12"/>
    </row>
    <row r="549" spans="7:11" x14ac:dyDescent="0.2">
      <c r="G549" s="12"/>
      <c r="H549" s="12"/>
      <c r="I549" s="12"/>
      <c r="J549" s="12"/>
      <c r="K549" s="12"/>
    </row>
    <row r="550" spans="7:11" x14ac:dyDescent="0.2">
      <c r="G550" s="12"/>
      <c r="H550" s="12"/>
      <c r="I550" s="12"/>
      <c r="J550" s="12"/>
      <c r="K550" s="12"/>
    </row>
    <row r="551" spans="7:11" x14ac:dyDescent="0.2">
      <c r="G551" s="12"/>
      <c r="H551" s="12"/>
      <c r="I551" s="12"/>
      <c r="J551" s="12"/>
      <c r="K551" s="12"/>
    </row>
    <row r="552" spans="7:11" x14ac:dyDescent="0.2">
      <c r="G552" s="12"/>
      <c r="H552" s="12"/>
      <c r="I552" s="12"/>
      <c r="J552" s="12"/>
      <c r="K552" s="12"/>
    </row>
    <row r="553" spans="7:11" x14ac:dyDescent="0.2">
      <c r="G553" s="12"/>
      <c r="H553" s="12"/>
      <c r="I553" s="12"/>
      <c r="J553" s="12"/>
      <c r="K553" s="12"/>
    </row>
    <row r="554" spans="7:11" x14ac:dyDescent="0.2">
      <c r="G554" s="12"/>
      <c r="H554" s="12"/>
      <c r="I554" s="12"/>
      <c r="J554" s="12"/>
      <c r="K554" s="12"/>
    </row>
    <row r="555" spans="7:11" x14ac:dyDescent="0.2">
      <c r="G555" s="12"/>
      <c r="H555" s="12"/>
      <c r="I555" s="12"/>
      <c r="J555" s="12"/>
      <c r="K555" s="12"/>
    </row>
    <row r="556" spans="7:11" x14ac:dyDescent="0.2">
      <c r="G556" s="12"/>
      <c r="H556" s="12"/>
      <c r="I556" s="12"/>
      <c r="J556" s="12"/>
      <c r="K556" s="12"/>
    </row>
    <row r="557" spans="7:11" x14ac:dyDescent="0.2">
      <c r="G557" s="12"/>
      <c r="H557" s="12"/>
      <c r="I557" s="12"/>
      <c r="J557" s="12"/>
      <c r="K557" s="12"/>
    </row>
    <row r="558" spans="7:11" x14ac:dyDescent="0.2">
      <c r="G558" s="12"/>
      <c r="H558" s="12"/>
      <c r="I558" s="12"/>
      <c r="J558" s="12"/>
      <c r="K558" s="12"/>
    </row>
    <row r="559" spans="7:11" x14ac:dyDescent="0.2">
      <c r="G559" s="12"/>
      <c r="H559" s="12"/>
      <c r="I559" s="12"/>
      <c r="J559" s="12"/>
      <c r="K559" s="12"/>
    </row>
    <row r="560" spans="7:11" x14ac:dyDescent="0.2">
      <c r="G560" s="12"/>
      <c r="H560" s="12"/>
      <c r="I560" s="12"/>
      <c r="J560" s="12"/>
      <c r="K560" s="12"/>
    </row>
    <row r="561" spans="7:11" x14ac:dyDescent="0.2">
      <c r="G561" s="12"/>
      <c r="H561" s="12"/>
      <c r="I561" s="12"/>
      <c r="J561" s="12"/>
      <c r="K561" s="12"/>
    </row>
    <row r="562" spans="7:11" x14ac:dyDescent="0.2">
      <c r="G562" s="12"/>
      <c r="H562" s="12"/>
      <c r="I562" s="12"/>
      <c r="J562" s="12"/>
      <c r="K562" s="12"/>
    </row>
    <row r="563" spans="7:11" x14ac:dyDescent="0.2">
      <c r="G563" s="12"/>
      <c r="H563" s="12"/>
      <c r="I563" s="12"/>
      <c r="J563" s="12"/>
      <c r="K563" s="12"/>
    </row>
    <row r="564" spans="7:11" x14ac:dyDescent="0.2">
      <c r="G564" s="12"/>
      <c r="H564" s="12"/>
      <c r="I564" s="12"/>
      <c r="J564" s="12"/>
      <c r="K564" s="12"/>
    </row>
    <row r="565" spans="7:11" x14ac:dyDescent="0.2">
      <c r="G565" s="12"/>
      <c r="H565" s="12"/>
      <c r="I565" s="12"/>
      <c r="J565" s="12"/>
      <c r="K565" s="12"/>
    </row>
    <row r="566" spans="7:11" x14ac:dyDescent="0.2">
      <c r="G566" s="12"/>
      <c r="H566" s="12"/>
      <c r="I566" s="12"/>
      <c r="J566" s="12"/>
      <c r="K566" s="12"/>
    </row>
    <row r="567" spans="7:11" x14ac:dyDescent="0.2">
      <c r="G567" s="12"/>
      <c r="H567" s="12"/>
      <c r="I567" s="12"/>
      <c r="J567" s="12"/>
      <c r="K567" s="12"/>
    </row>
    <row r="568" spans="7:11" x14ac:dyDescent="0.2">
      <c r="G568" s="12"/>
      <c r="H568" s="12"/>
      <c r="I568" s="12"/>
      <c r="J568" s="12"/>
      <c r="K568" s="12"/>
    </row>
    <row r="569" spans="7:11" x14ac:dyDescent="0.2">
      <c r="G569" s="12"/>
      <c r="H569" s="12"/>
      <c r="I569" s="12"/>
      <c r="J569" s="12"/>
      <c r="K569" s="12"/>
    </row>
    <row r="570" spans="7:11" x14ac:dyDescent="0.2">
      <c r="G570" s="12"/>
      <c r="H570" s="12"/>
      <c r="I570" s="12"/>
      <c r="J570" s="12"/>
      <c r="K570" s="12"/>
    </row>
    <row r="571" spans="7:11" x14ac:dyDescent="0.2">
      <c r="G571" s="12"/>
      <c r="H571" s="12"/>
      <c r="I571" s="12"/>
      <c r="J571" s="12"/>
      <c r="K571" s="12"/>
    </row>
    <row r="572" spans="7:11" x14ac:dyDescent="0.2">
      <c r="G572" s="12"/>
      <c r="H572" s="12"/>
      <c r="I572" s="12"/>
      <c r="J572" s="12"/>
      <c r="K572" s="12"/>
    </row>
    <row r="573" spans="7:11" x14ac:dyDescent="0.2">
      <c r="G573" s="12"/>
      <c r="H573" s="12"/>
      <c r="I573" s="12"/>
      <c r="J573" s="12"/>
      <c r="K573" s="12"/>
    </row>
    <row r="574" spans="7:11" x14ac:dyDescent="0.2">
      <c r="G574" s="12"/>
      <c r="H574" s="12"/>
      <c r="I574" s="12"/>
      <c r="J574" s="12"/>
      <c r="K574" s="12"/>
    </row>
    <row r="575" spans="7:11" x14ac:dyDescent="0.2">
      <c r="G575" s="12"/>
      <c r="H575" s="12"/>
      <c r="I575" s="12"/>
      <c r="J575" s="12"/>
      <c r="K575" s="12"/>
    </row>
    <row r="576" spans="7:11" x14ac:dyDescent="0.2">
      <c r="G576" s="12"/>
      <c r="H576" s="12"/>
      <c r="I576" s="12"/>
      <c r="J576" s="12"/>
      <c r="K576" s="12"/>
    </row>
    <row r="577" spans="7:11" x14ac:dyDescent="0.2">
      <c r="G577" s="12"/>
      <c r="H577" s="12"/>
      <c r="I577" s="12"/>
      <c r="J577" s="12"/>
      <c r="K577" s="12"/>
    </row>
    <row r="578" spans="7:11" x14ac:dyDescent="0.2">
      <c r="G578" s="12"/>
      <c r="H578" s="12"/>
      <c r="I578" s="12"/>
      <c r="J578" s="12"/>
      <c r="K578" s="12"/>
    </row>
    <row r="579" spans="7:11" x14ac:dyDescent="0.2">
      <c r="G579" s="12"/>
      <c r="H579" s="12"/>
      <c r="I579" s="12"/>
      <c r="J579" s="12"/>
      <c r="K579" s="12"/>
    </row>
    <row r="580" spans="7:11" x14ac:dyDescent="0.2">
      <c r="G580" s="12"/>
      <c r="H580" s="12"/>
      <c r="I580" s="12"/>
      <c r="J580" s="12"/>
      <c r="K580" s="12"/>
    </row>
    <row r="581" spans="7:11" x14ac:dyDescent="0.2">
      <c r="G581" s="12"/>
      <c r="H581" s="12"/>
      <c r="I581" s="12"/>
      <c r="J581" s="12"/>
      <c r="K581" s="12"/>
    </row>
    <row r="582" spans="7:11" x14ac:dyDescent="0.2">
      <c r="G582" s="12"/>
      <c r="H582" s="12"/>
      <c r="I582" s="12"/>
      <c r="J582" s="12"/>
      <c r="K582" s="12"/>
    </row>
    <row r="583" spans="7:11" x14ac:dyDescent="0.2">
      <c r="G583" s="12"/>
      <c r="H583" s="12"/>
      <c r="I583" s="12"/>
      <c r="J583" s="12"/>
      <c r="K583" s="12"/>
    </row>
    <row r="584" spans="7:11" x14ac:dyDescent="0.2">
      <c r="G584" s="12"/>
      <c r="H584" s="12"/>
      <c r="I584" s="12"/>
      <c r="J584" s="12"/>
      <c r="K584" s="12"/>
    </row>
    <row r="585" spans="7:11" x14ac:dyDescent="0.2">
      <c r="G585" s="12"/>
      <c r="H585" s="12"/>
      <c r="I585" s="12"/>
      <c r="J585" s="12"/>
      <c r="K585" s="12"/>
    </row>
    <row r="586" spans="7:11" x14ac:dyDescent="0.2">
      <c r="G586" s="12"/>
      <c r="H586" s="12"/>
      <c r="I586" s="12"/>
      <c r="J586" s="12"/>
      <c r="K586" s="12"/>
    </row>
    <row r="587" spans="7:11" x14ac:dyDescent="0.2">
      <c r="G587" s="12"/>
      <c r="H587" s="12"/>
      <c r="I587" s="12"/>
      <c r="J587" s="12"/>
      <c r="K587" s="12"/>
    </row>
    <row r="588" spans="7:11" x14ac:dyDescent="0.2">
      <c r="G588" s="12"/>
      <c r="H588" s="12"/>
      <c r="I588" s="12"/>
      <c r="J588" s="12"/>
      <c r="K588" s="12"/>
    </row>
    <row r="589" spans="7:11" x14ac:dyDescent="0.2">
      <c r="G589" s="12"/>
      <c r="H589" s="12"/>
      <c r="I589" s="12"/>
      <c r="J589" s="12"/>
      <c r="K589" s="12"/>
    </row>
    <row r="590" spans="7:11" x14ac:dyDescent="0.2">
      <c r="G590" s="12"/>
      <c r="H590" s="12"/>
      <c r="I590" s="12"/>
      <c r="J590" s="12"/>
      <c r="K590" s="12"/>
    </row>
    <row r="591" spans="7:11" x14ac:dyDescent="0.2">
      <c r="G591" s="12"/>
      <c r="H591" s="12"/>
      <c r="I591" s="12"/>
      <c r="J591" s="12"/>
      <c r="K591" s="12"/>
    </row>
    <row r="592" spans="7:11" x14ac:dyDescent="0.2">
      <c r="G592" s="12"/>
      <c r="H592" s="12"/>
      <c r="I592" s="12"/>
      <c r="J592" s="12"/>
      <c r="K592" s="12"/>
    </row>
    <row r="593" spans="7:11" x14ac:dyDescent="0.2">
      <c r="G593" s="12"/>
      <c r="H593" s="12"/>
      <c r="I593" s="12"/>
      <c r="J593" s="12"/>
      <c r="K593" s="12"/>
    </row>
    <row r="594" spans="7:11" x14ac:dyDescent="0.2">
      <c r="G594" s="12"/>
      <c r="H594" s="12"/>
      <c r="I594" s="12"/>
      <c r="J594" s="12"/>
      <c r="K594" s="12"/>
    </row>
    <row r="595" spans="7:11" x14ac:dyDescent="0.2">
      <c r="G595" s="12"/>
      <c r="H595" s="12"/>
      <c r="I595" s="12"/>
      <c r="J595" s="12"/>
      <c r="K595" s="12"/>
    </row>
    <row r="596" spans="7:11" x14ac:dyDescent="0.2">
      <c r="G596" s="12"/>
      <c r="H596" s="12"/>
      <c r="I596" s="12"/>
      <c r="J596" s="12"/>
      <c r="K596" s="12"/>
    </row>
    <row r="597" spans="7:11" x14ac:dyDescent="0.2">
      <c r="G597" s="12"/>
      <c r="H597" s="12"/>
      <c r="I597" s="12"/>
      <c r="J597" s="12"/>
      <c r="K597" s="12"/>
    </row>
    <row r="598" spans="7:11" x14ac:dyDescent="0.2">
      <c r="G598" s="12"/>
      <c r="H598" s="12"/>
      <c r="I598" s="12"/>
      <c r="J598" s="12"/>
      <c r="K598" s="12"/>
    </row>
    <row r="599" spans="7:11" x14ac:dyDescent="0.2">
      <c r="G599" s="12"/>
      <c r="H599" s="12"/>
      <c r="I599" s="12"/>
      <c r="J599" s="12"/>
      <c r="K599" s="12"/>
    </row>
    <row r="600" spans="7:11" x14ac:dyDescent="0.2">
      <c r="G600" s="12"/>
      <c r="H600" s="12"/>
      <c r="I600" s="12"/>
      <c r="J600" s="12"/>
      <c r="K600" s="12"/>
    </row>
    <row r="601" spans="7:11" x14ac:dyDescent="0.2">
      <c r="G601" s="12"/>
      <c r="H601" s="12"/>
      <c r="I601" s="12"/>
      <c r="J601" s="12"/>
      <c r="K601" s="12"/>
    </row>
    <row r="602" spans="7:11" x14ac:dyDescent="0.2">
      <c r="G602" s="12"/>
      <c r="H602" s="12"/>
      <c r="I602" s="12"/>
      <c r="J602" s="12"/>
      <c r="K602" s="12"/>
    </row>
    <row r="603" spans="7:11" x14ac:dyDescent="0.2">
      <c r="G603" s="12"/>
      <c r="H603" s="12"/>
      <c r="I603" s="12"/>
      <c r="J603" s="12"/>
      <c r="K603" s="12"/>
    </row>
    <row r="604" spans="7:11" x14ac:dyDescent="0.2">
      <c r="G604" s="12"/>
      <c r="H604" s="12"/>
      <c r="I604" s="12"/>
      <c r="J604" s="12"/>
      <c r="K604" s="12"/>
    </row>
    <row r="605" spans="7:11" x14ac:dyDescent="0.2">
      <c r="G605" s="12"/>
      <c r="H605" s="12"/>
      <c r="I605" s="12"/>
      <c r="J605" s="12"/>
      <c r="K605" s="12"/>
    </row>
    <row r="606" spans="7:11" x14ac:dyDescent="0.2">
      <c r="G606" s="12"/>
      <c r="H606" s="12"/>
      <c r="I606" s="12"/>
      <c r="J606" s="12"/>
      <c r="K606" s="12"/>
    </row>
    <row r="607" spans="7:11" x14ac:dyDescent="0.2">
      <c r="G607" s="12"/>
      <c r="H607" s="12"/>
      <c r="I607" s="12"/>
      <c r="J607" s="12"/>
      <c r="K607" s="12"/>
    </row>
    <row r="608" spans="7:11" x14ac:dyDescent="0.2">
      <c r="G608" s="12"/>
      <c r="H608" s="12"/>
      <c r="I608" s="12"/>
      <c r="J608" s="12"/>
      <c r="K608" s="12"/>
    </row>
    <row r="609" spans="7:11" x14ac:dyDescent="0.2">
      <c r="G609" s="12"/>
      <c r="H609" s="12"/>
      <c r="I609" s="12"/>
      <c r="J609" s="12"/>
      <c r="K609" s="12"/>
    </row>
    <row r="610" spans="7:11" x14ac:dyDescent="0.2">
      <c r="G610" s="12"/>
      <c r="H610" s="12"/>
      <c r="I610" s="12"/>
      <c r="J610" s="12"/>
      <c r="K610" s="12"/>
    </row>
    <row r="611" spans="7:11" x14ac:dyDescent="0.2">
      <c r="G611" s="12"/>
      <c r="H611" s="12"/>
      <c r="I611" s="12"/>
      <c r="J611" s="12"/>
      <c r="K611" s="12"/>
    </row>
    <row r="612" spans="7:11" x14ac:dyDescent="0.2">
      <c r="G612" s="12"/>
      <c r="H612" s="12"/>
      <c r="I612" s="12"/>
      <c r="J612" s="12"/>
      <c r="K612" s="12"/>
    </row>
    <row r="613" spans="7:11" x14ac:dyDescent="0.2">
      <c r="G613" s="12"/>
      <c r="H613" s="12"/>
      <c r="I613" s="12"/>
      <c r="J613" s="12"/>
      <c r="K613" s="12"/>
    </row>
    <row r="614" spans="7:11" x14ac:dyDescent="0.2">
      <c r="G614" s="12"/>
      <c r="H614" s="12"/>
      <c r="I614" s="12"/>
      <c r="J614" s="12"/>
      <c r="K614" s="12"/>
    </row>
    <row r="615" spans="7:11" x14ac:dyDescent="0.2">
      <c r="G615" s="12"/>
      <c r="H615" s="12"/>
      <c r="I615" s="12"/>
      <c r="J615" s="12"/>
      <c r="K615" s="12"/>
    </row>
    <row r="616" spans="7:11" x14ac:dyDescent="0.2">
      <c r="G616" s="12"/>
      <c r="H616" s="12"/>
      <c r="I616" s="12"/>
      <c r="J616" s="12"/>
      <c r="K616" s="12"/>
    </row>
    <row r="617" spans="7:11" x14ac:dyDescent="0.2">
      <c r="G617" s="12"/>
      <c r="H617" s="12"/>
      <c r="I617" s="12"/>
      <c r="J617" s="12"/>
      <c r="K617" s="12"/>
    </row>
    <row r="618" spans="7:11" x14ac:dyDescent="0.2">
      <c r="G618" s="12"/>
      <c r="H618" s="12"/>
      <c r="I618" s="12"/>
      <c r="J618" s="12"/>
      <c r="K618" s="12"/>
    </row>
    <row r="619" spans="7:11" x14ac:dyDescent="0.2">
      <c r="G619" s="12"/>
      <c r="H619" s="12"/>
      <c r="I619" s="12"/>
      <c r="J619" s="12"/>
      <c r="K619" s="12"/>
    </row>
    <row r="620" spans="7:11" x14ac:dyDescent="0.2">
      <c r="G620" s="12"/>
      <c r="H620" s="12"/>
      <c r="I620" s="12"/>
      <c r="J620" s="12"/>
      <c r="K620" s="12"/>
    </row>
    <row r="621" spans="7:11" x14ac:dyDescent="0.2">
      <c r="G621" s="12"/>
      <c r="H621" s="12"/>
      <c r="I621" s="12"/>
      <c r="J621" s="12"/>
      <c r="K621" s="12"/>
    </row>
    <row r="622" spans="7:11" x14ac:dyDescent="0.2">
      <c r="G622" s="12"/>
      <c r="H622" s="12"/>
      <c r="I622" s="12"/>
      <c r="J622" s="12"/>
      <c r="K622" s="12"/>
    </row>
    <row r="623" spans="7:11" x14ac:dyDescent="0.2">
      <c r="G623" s="12"/>
      <c r="H623" s="12"/>
      <c r="I623" s="12"/>
      <c r="J623" s="12"/>
      <c r="K623" s="12"/>
    </row>
    <row r="624" spans="7:11" x14ac:dyDescent="0.2">
      <c r="G624" s="12"/>
      <c r="H624" s="12"/>
      <c r="I624" s="12"/>
      <c r="J624" s="12"/>
      <c r="K624" s="12"/>
    </row>
    <row r="625" spans="7:11" x14ac:dyDescent="0.2">
      <c r="G625" s="12"/>
      <c r="H625" s="12"/>
      <c r="I625" s="12"/>
      <c r="J625" s="12"/>
      <c r="K625" s="12"/>
    </row>
    <row r="626" spans="7:11" x14ac:dyDescent="0.2">
      <c r="G626" s="12"/>
      <c r="H626" s="12"/>
      <c r="I626" s="12"/>
      <c r="J626" s="12"/>
      <c r="K626" s="12"/>
    </row>
    <row r="627" spans="7:11" x14ac:dyDescent="0.2">
      <c r="G627" s="12"/>
      <c r="H627" s="12"/>
      <c r="I627" s="12"/>
      <c r="J627" s="12"/>
      <c r="K627" s="12"/>
    </row>
    <row r="628" spans="7:11" x14ac:dyDescent="0.2">
      <c r="G628" s="12"/>
      <c r="H628" s="12"/>
      <c r="I628" s="12"/>
      <c r="J628" s="12"/>
      <c r="K628" s="12"/>
    </row>
    <row r="629" spans="7:11" x14ac:dyDescent="0.2">
      <c r="G629" s="12"/>
      <c r="H629" s="12"/>
      <c r="I629" s="12"/>
      <c r="J629" s="12"/>
      <c r="K629" s="12"/>
    </row>
    <row r="630" spans="7:11" x14ac:dyDescent="0.2">
      <c r="G630" s="12"/>
      <c r="H630" s="12"/>
      <c r="I630" s="12"/>
      <c r="J630" s="12"/>
      <c r="K630" s="12"/>
    </row>
    <row r="631" spans="7:11" x14ac:dyDescent="0.2">
      <c r="G631" s="12"/>
      <c r="H631" s="12"/>
      <c r="I631" s="12"/>
      <c r="J631" s="12"/>
      <c r="K631" s="12"/>
    </row>
    <row r="632" spans="7:11" x14ac:dyDescent="0.2">
      <c r="G632" s="12"/>
      <c r="H632" s="12"/>
      <c r="I632" s="12"/>
      <c r="J632" s="12"/>
      <c r="K632" s="12"/>
    </row>
    <row r="633" spans="7:11" x14ac:dyDescent="0.2">
      <c r="G633" s="12"/>
      <c r="H633" s="12"/>
      <c r="I633" s="12"/>
      <c r="J633" s="12"/>
      <c r="K633" s="12"/>
    </row>
    <row r="634" spans="7:11" x14ac:dyDescent="0.2">
      <c r="G634" s="12"/>
      <c r="H634" s="12"/>
      <c r="I634" s="12"/>
      <c r="J634" s="12"/>
      <c r="K634" s="12"/>
    </row>
    <row r="635" spans="7:11" x14ac:dyDescent="0.2">
      <c r="G635" s="12"/>
      <c r="H635" s="12"/>
      <c r="I635" s="12"/>
      <c r="J635" s="12"/>
      <c r="K635" s="12"/>
    </row>
    <row r="636" spans="7:11" x14ac:dyDescent="0.2">
      <c r="G636" s="12"/>
      <c r="H636" s="12"/>
      <c r="I636" s="12"/>
      <c r="J636" s="12"/>
      <c r="K636" s="12"/>
    </row>
    <row r="637" spans="7:11" x14ac:dyDescent="0.2">
      <c r="G637" s="12"/>
      <c r="H637" s="12"/>
      <c r="I637" s="12"/>
      <c r="J637" s="12"/>
      <c r="K637" s="12"/>
    </row>
    <row r="638" spans="7:11" x14ac:dyDescent="0.2">
      <c r="G638" s="12"/>
      <c r="H638" s="12"/>
      <c r="I638" s="12"/>
      <c r="J638" s="12"/>
      <c r="K638" s="12"/>
    </row>
    <row r="639" spans="7:11" x14ac:dyDescent="0.2">
      <c r="G639" s="12"/>
      <c r="H639" s="12"/>
      <c r="I639" s="12"/>
      <c r="J639" s="12"/>
      <c r="K639" s="12"/>
    </row>
    <row r="640" spans="7:11" x14ac:dyDescent="0.2">
      <c r="G640" s="12"/>
      <c r="H640" s="12"/>
      <c r="I640" s="12"/>
      <c r="J640" s="12"/>
      <c r="K640" s="12"/>
    </row>
    <row r="641" spans="7:11" x14ac:dyDescent="0.2">
      <c r="G641" s="12"/>
      <c r="H641" s="12"/>
      <c r="I641" s="12"/>
      <c r="J641" s="12"/>
      <c r="K641" s="12"/>
    </row>
    <row r="642" spans="7:11" x14ac:dyDescent="0.2">
      <c r="G642" s="12"/>
      <c r="H642" s="12"/>
      <c r="I642" s="12"/>
      <c r="J642" s="12"/>
      <c r="K642" s="12"/>
    </row>
    <row r="643" spans="7:11" x14ac:dyDescent="0.2">
      <c r="G643" s="12"/>
      <c r="H643" s="12"/>
      <c r="I643" s="12"/>
      <c r="J643" s="12"/>
      <c r="K643" s="12"/>
    </row>
    <row r="644" spans="7:11" x14ac:dyDescent="0.2">
      <c r="G644" s="12"/>
      <c r="H644" s="12"/>
      <c r="I644" s="12"/>
      <c r="J644" s="12"/>
      <c r="K644" s="12"/>
    </row>
    <row r="645" spans="7:11" x14ac:dyDescent="0.2">
      <c r="G645" s="12"/>
      <c r="H645" s="12"/>
      <c r="I645" s="12"/>
      <c r="J645" s="12"/>
      <c r="K645" s="12"/>
    </row>
    <row r="646" spans="7:11" x14ac:dyDescent="0.2">
      <c r="G646" s="12"/>
      <c r="H646" s="12"/>
      <c r="I646" s="12"/>
      <c r="J646" s="12"/>
      <c r="K646" s="12"/>
    </row>
    <row r="647" spans="7:11" x14ac:dyDescent="0.2">
      <c r="G647" s="12"/>
      <c r="H647" s="12"/>
      <c r="I647" s="12"/>
      <c r="J647" s="12"/>
      <c r="K647" s="12"/>
    </row>
    <row r="648" spans="7:11" x14ac:dyDescent="0.2">
      <c r="G648" s="12"/>
      <c r="H648" s="12"/>
      <c r="I648" s="12"/>
      <c r="J648" s="12"/>
      <c r="K648" s="12"/>
    </row>
    <row r="649" spans="7:11" x14ac:dyDescent="0.2">
      <c r="G649" s="12"/>
      <c r="H649" s="12"/>
      <c r="I649" s="12"/>
      <c r="J649" s="12"/>
      <c r="K649" s="12"/>
    </row>
    <row r="650" spans="7:11" x14ac:dyDescent="0.2">
      <c r="G650" s="12"/>
      <c r="H650" s="12"/>
      <c r="I650" s="12"/>
      <c r="J650" s="12"/>
      <c r="K650" s="12"/>
    </row>
    <row r="651" spans="7:11" x14ac:dyDescent="0.2">
      <c r="G651" s="12"/>
      <c r="H651" s="12"/>
      <c r="I651" s="12"/>
      <c r="J651" s="12"/>
      <c r="K651" s="12"/>
    </row>
    <row r="652" spans="7:11" x14ac:dyDescent="0.2">
      <c r="G652" s="12"/>
      <c r="H652" s="12"/>
      <c r="I652" s="12"/>
      <c r="J652" s="12"/>
      <c r="K652" s="12"/>
    </row>
    <row r="653" spans="7:11" x14ac:dyDescent="0.2">
      <c r="G653" s="12"/>
      <c r="H653" s="12"/>
      <c r="I653" s="12"/>
      <c r="J653" s="12"/>
      <c r="K653" s="12"/>
    </row>
    <row r="654" spans="7:11" x14ac:dyDescent="0.2">
      <c r="G654" s="12"/>
      <c r="H654" s="12"/>
      <c r="I654" s="12"/>
      <c r="J654" s="12"/>
      <c r="K654" s="12"/>
    </row>
    <row r="655" spans="7:11" x14ac:dyDescent="0.2">
      <c r="G655" s="12"/>
      <c r="H655" s="12"/>
      <c r="I655" s="12"/>
      <c r="J655" s="12"/>
      <c r="K655" s="12"/>
    </row>
    <row r="656" spans="7:11" x14ac:dyDescent="0.2">
      <c r="G656" s="12"/>
      <c r="H656" s="12"/>
      <c r="I656" s="12"/>
      <c r="J656" s="12"/>
      <c r="K656" s="12"/>
    </row>
    <row r="657" spans="7:11" x14ac:dyDescent="0.2">
      <c r="G657" s="12"/>
      <c r="H657" s="12"/>
      <c r="I657" s="12"/>
      <c r="J657" s="12"/>
      <c r="K657" s="12"/>
    </row>
    <row r="658" spans="7:11" x14ac:dyDescent="0.2">
      <c r="G658" s="12"/>
      <c r="H658" s="12"/>
      <c r="I658" s="12"/>
      <c r="J658" s="12"/>
      <c r="K658" s="12"/>
    </row>
    <row r="659" spans="7:11" x14ac:dyDescent="0.2">
      <c r="G659" s="12"/>
      <c r="H659" s="12"/>
      <c r="I659" s="12"/>
      <c r="J659" s="12"/>
      <c r="K659" s="12"/>
    </row>
    <row r="660" spans="7:11" x14ac:dyDescent="0.2">
      <c r="G660" s="12"/>
      <c r="H660" s="12"/>
      <c r="I660" s="12"/>
      <c r="J660" s="12"/>
      <c r="K660" s="12"/>
    </row>
    <row r="661" spans="7:11" x14ac:dyDescent="0.2">
      <c r="G661" s="12"/>
      <c r="H661" s="12"/>
      <c r="I661" s="12"/>
      <c r="J661" s="12"/>
      <c r="K661" s="12"/>
    </row>
    <row r="662" spans="7:11" x14ac:dyDescent="0.2">
      <c r="G662" s="12"/>
      <c r="H662" s="12"/>
      <c r="I662" s="12"/>
      <c r="J662" s="12"/>
      <c r="K662" s="12"/>
    </row>
    <row r="663" spans="7:11" x14ac:dyDescent="0.2">
      <c r="G663" s="12"/>
      <c r="H663" s="12"/>
      <c r="I663" s="12"/>
      <c r="J663" s="12"/>
      <c r="K663" s="12"/>
    </row>
    <row r="664" spans="7:11" x14ac:dyDescent="0.2">
      <c r="G664" s="12"/>
      <c r="H664" s="12"/>
      <c r="I664" s="12"/>
      <c r="J664" s="12"/>
      <c r="K664" s="12"/>
    </row>
    <row r="665" spans="7:11" x14ac:dyDescent="0.2">
      <c r="G665" s="12"/>
      <c r="H665" s="12"/>
      <c r="I665" s="12"/>
      <c r="J665" s="12"/>
      <c r="K665" s="12"/>
    </row>
    <row r="666" spans="7:11" x14ac:dyDescent="0.2">
      <c r="G666" s="12"/>
      <c r="H666" s="12"/>
      <c r="I666" s="12"/>
      <c r="J666" s="12"/>
      <c r="K666" s="12"/>
    </row>
    <row r="667" spans="7:11" x14ac:dyDescent="0.2">
      <c r="G667" s="12"/>
      <c r="H667" s="12"/>
      <c r="I667" s="12"/>
      <c r="J667" s="12"/>
      <c r="K667" s="12"/>
    </row>
    <row r="668" spans="7:11" x14ac:dyDescent="0.2">
      <c r="G668" s="12"/>
      <c r="H668" s="12"/>
      <c r="I668" s="12"/>
      <c r="J668" s="12"/>
      <c r="K668" s="12"/>
    </row>
    <row r="669" spans="7:11" x14ac:dyDescent="0.2">
      <c r="G669" s="12"/>
      <c r="H669" s="12"/>
      <c r="I669" s="12"/>
      <c r="J669" s="12"/>
      <c r="K669" s="12"/>
    </row>
    <row r="670" spans="7:11" x14ac:dyDescent="0.2">
      <c r="G670" s="12"/>
      <c r="H670" s="12"/>
      <c r="I670" s="12"/>
      <c r="J670" s="12"/>
      <c r="K670" s="12"/>
    </row>
    <row r="671" spans="7:11" x14ac:dyDescent="0.2">
      <c r="G671" s="12"/>
      <c r="H671" s="12"/>
      <c r="I671" s="12"/>
      <c r="J671" s="12"/>
      <c r="K671" s="12"/>
    </row>
    <row r="672" spans="7:11" x14ac:dyDescent="0.2">
      <c r="G672" s="12"/>
      <c r="H672" s="12"/>
      <c r="I672" s="12"/>
      <c r="J672" s="12"/>
      <c r="K672" s="12"/>
    </row>
    <row r="673" spans="7:11" x14ac:dyDescent="0.2">
      <c r="G673" s="12"/>
      <c r="H673" s="12"/>
      <c r="I673" s="12"/>
      <c r="J673" s="12"/>
      <c r="K673" s="12"/>
    </row>
    <row r="674" spans="7:11" x14ac:dyDescent="0.2">
      <c r="G674" s="12"/>
      <c r="H674" s="12"/>
      <c r="I674" s="12"/>
      <c r="J674" s="12"/>
      <c r="K674" s="12"/>
    </row>
    <row r="675" spans="7:11" x14ac:dyDescent="0.2">
      <c r="G675" s="12"/>
      <c r="H675" s="12"/>
      <c r="I675" s="12"/>
      <c r="J675" s="12"/>
      <c r="K675" s="12"/>
    </row>
    <row r="676" spans="7:11" x14ac:dyDescent="0.2">
      <c r="G676" s="12"/>
      <c r="H676" s="12"/>
      <c r="I676" s="12"/>
      <c r="J676" s="12"/>
      <c r="K676" s="12"/>
    </row>
    <row r="677" spans="7:11" x14ac:dyDescent="0.2">
      <c r="G677" s="12"/>
      <c r="H677" s="12"/>
      <c r="I677" s="12"/>
      <c r="J677" s="12"/>
      <c r="K677" s="12"/>
    </row>
    <row r="678" spans="7:11" x14ac:dyDescent="0.2">
      <c r="G678" s="12"/>
      <c r="H678" s="12"/>
      <c r="I678" s="12"/>
      <c r="J678" s="12"/>
      <c r="K678" s="12"/>
    </row>
    <row r="679" spans="7:11" x14ac:dyDescent="0.2">
      <c r="G679" s="12"/>
      <c r="H679" s="12"/>
      <c r="I679" s="12"/>
      <c r="J679" s="12"/>
      <c r="K679" s="12"/>
    </row>
    <row r="680" spans="7:11" x14ac:dyDescent="0.2">
      <c r="G680" s="12"/>
      <c r="H680" s="12"/>
      <c r="I680" s="12"/>
      <c r="J680" s="12"/>
      <c r="K680" s="12"/>
    </row>
    <row r="681" spans="7:11" x14ac:dyDescent="0.2">
      <c r="G681" s="12"/>
      <c r="H681" s="12"/>
      <c r="I681" s="12"/>
      <c r="J681" s="12"/>
      <c r="K681" s="12"/>
    </row>
    <row r="682" spans="7:11" x14ac:dyDescent="0.2">
      <c r="G682" s="12"/>
      <c r="H682" s="12"/>
      <c r="I682" s="12"/>
      <c r="J682" s="12"/>
      <c r="K682" s="12"/>
    </row>
    <row r="683" spans="7:11" x14ac:dyDescent="0.2">
      <c r="G683" s="12"/>
      <c r="H683" s="12"/>
      <c r="I683" s="12"/>
      <c r="J683" s="12"/>
      <c r="K683" s="12"/>
    </row>
    <row r="684" spans="7:11" x14ac:dyDescent="0.2">
      <c r="G684" s="12"/>
      <c r="H684" s="12"/>
      <c r="I684" s="12"/>
      <c r="J684" s="12"/>
      <c r="K684" s="12"/>
    </row>
    <row r="685" spans="7:11" x14ac:dyDescent="0.2">
      <c r="G685" s="12"/>
      <c r="H685" s="12"/>
      <c r="I685" s="12"/>
      <c r="J685" s="12"/>
      <c r="K685" s="12"/>
    </row>
    <row r="686" spans="7:11" x14ac:dyDescent="0.2">
      <c r="G686" s="12"/>
      <c r="H686" s="12"/>
      <c r="I686" s="12"/>
      <c r="J686" s="12"/>
      <c r="K686" s="12"/>
    </row>
    <row r="687" spans="7:11" x14ac:dyDescent="0.2">
      <c r="G687" s="12"/>
      <c r="H687" s="12"/>
      <c r="I687" s="12"/>
      <c r="J687" s="12"/>
      <c r="K687" s="12"/>
    </row>
    <row r="688" spans="7:11" x14ac:dyDescent="0.2">
      <c r="G688" s="12"/>
      <c r="H688" s="12"/>
      <c r="I688" s="12"/>
      <c r="J688" s="12"/>
      <c r="K688" s="12"/>
    </row>
    <row r="689" spans="7:11" x14ac:dyDescent="0.2">
      <c r="G689" s="12"/>
      <c r="H689" s="12"/>
      <c r="I689" s="12"/>
      <c r="J689" s="12"/>
      <c r="K689" s="12"/>
    </row>
    <row r="690" spans="7:11" x14ac:dyDescent="0.2">
      <c r="G690" s="12"/>
      <c r="H690" s="12"/>
      <c r="I690" s="12"/>
      <c r="J690" s="12"/>
      <c r="K690" s="12"/>
    </row>
    <row r="691" spans="7:11" x14ac:dyDescent="0.2">
      <c r="G691" s="12"/>
      <c r="H691" s="12"/>
      <c r="I691" s="12"/>
      <c r="J691" s="12"/>
      <c r="K691" s="12"/>
    </row>
    <row r="692" spans="7:11" x14ac:dyDescent="0.2">
      <c r="G692" s="12"/>
      <c r="H692" s="12"/>
      <c r="I692" s="12"/>
      <c r="J692" s="12"/>
      <c r="K692" s="12"/>
    </row>
    <row r="693" spans="7:11" x14ac:dyDescent="0.2">
      <c r="G693" s="12"/>
      <c r="H693" s="12"/>
      <c r="I693" s="12"/>
      <c r="J693" s="12"/>
      <c r="K693" s="12"/>
    </row>
    <row r="694" spans="7:11" x14ac:dyDescent="0.2">
      <c r="G694" s="12"/>
      <c r="H694" s="12"/>
      <c r="I694" s="12"/>
      <c r="J694" s="12"/>
      <c r="K694" s="12"/>
    </row>
    <row r="695" spans="7:11" x14ac:dyDescent="0.2">
      <c r="G695" s="12"/>
      <c r="H695" s="12"/>
      <c r="I695" s="12"/>
      <c r="J695" s="12"/>
      <c r="K695" s="12"/>
    </row>
    <row r="696" spans="7:11" x14ac:dyDescent="0.2">
      <c r="G696" s="12"/>
      <c r="H696" s="12"/>
      <c r="I696" s="12"/>
      <c r="J696" s="12"/>
      <c r="K696" s="12"/>
    </row>
    <row r="697" spans="7:11" x14ac:dyDescent="0.2">
      <c r="G697" s="12"/>
      <c r="H697" s="12"/>
      <c r="I697" s="12"/>
      <c r="J697" s="12"/>
      <c r="K697" s="12"/>
    </row>
    <row r="698" spans="7:11" x14ac:dyDescent="0.2">
      <c r="G698" s="12"/>
      <c r="H698" s="12"/>
      <c r="I698" s="12"/>
      <c r="J698" s="12"/>
      <c r="K698" s="12"/>
    </row>
    <row r="699" spans="7:11" x14ac:dyDescent="0.2">
      <c r="G699" s="12"/>
      <c r="H699" s="12"/>
      <c r="I699" s="12"/>
      <c r="J699" s="12"/>
      <c r="K699" s="12"/>
    </row>
    <row r="700" spans="7:11" x14ac:dyDescent="0.2">
      <c r="G700" s="12"/>
      <c r="H700" s="12"/>
      <c r="I700" s="12"/>
      <c r="J700" s="12"/>
      <c r="K700" s="12"/>
    </row>
    <row r="701" spans="7:11" x14ac:dyDescent="0.2">
      <c r="G701" s="12"/>
      <c r="H701" s="12"/>
      <c r="I701" s="12"/>
      <c r="J701" s="12"/>
      <c r="K701" s="12"/>
    </row>
    <row r="702" spans="7:11" x14ac:dyDescent="0.2">
      <c r="G702" s="12"/>
      <c r="H702" s="12"/>
      <c r="I702" s="12"/>
      <c r="J702" s="12"/>
      <c r="K702" s="12"/>
    </row>
    <row r="703" spans="7:11" x14ac:dyDescent="0.2">
      <c r="G703" s="12"/>
      <c r="H703" s="12"/>
      <c r="I703" s="12"/>
      <c r="J703" s="12"/>
      <c r="K703" s="12"/>
    </row>
    <row r="704" spans="7:11" x14ac:dyDescent="0.2">
      <c r="G704" s="12"/>
      <c r="H704" s="12"/>
      <c r="I704" s="12"/>
      <c r="J704" s="12"/>
      <c r="K704" s="12"/>
    </row>
    <row r="705" spans="7:11" x14ac:dyDescent="0.2">
      <c r="G705" s="12"/>
      <c r="H705" s="12"/>
      <c r="I705" s="12"/>
      <c r="J705" s="12"/>
      <c r="K705" s="12"/>
    </row>
    <row r="706" spans="7:11" x14ac:dyDescent="0.2">
      <c r="G706" s="12"/>
      <c r="H706" s="12"/>
      <c r="I706" s="12"/>
      <c r="J706" s="12"/>
      <c r="K706" s="12"/>
    </row>
    <row r="707" spans="7:11" x14ac:dyDescent="0.2">
      <c r="G707" s="12"/>
      <c r="H707" s="12"/>
      <c r="I707" s="12"/>
      <c r="J707" s="12"/>
      <c r="K707" s="12"/>
    </row>
    <row r="708" spans="7:11" x14ac:dyDescent="0.2">
      <c r="G708" s="12"/>
      <c r="H708" s="12"/>
      <c r="I708" s="12"/>
      <c r="J708" s="12"/>
      <c r="K708" s="12"/>
    </row>
    <row r="709" spans="7:11" x14ac:dyDescent="0.2">
      <c r="G709" s="12"/>
      <c r="H709" s="12"/>
      <c r="I709" s="12"/>
      <c r="J709" s="12"/>
      <c r="K709" s="12"/>
    </row>
    <row r="710" spans="7:11" x14ac:dyDescent="0.2">
      <c r="G710" s="12"/>
      <c r="H710" s="12"/>
      <c r="I710" s="12"/>
      <c r="J710" s="12"/>
      <c r="K710" s="12"/>
    </row>
    <row r="711" spans="7:11" x14ac:dyDescent="0.2">
      <c r="G711" s="12"/>
      <c r="H711" s="12"/>
      <c r="I711" s="12"/>
      <c r="J711" s="12"/>
      <c r="K711" s="12"/>
    </row>
    <row r="712" spans="7:11" x14ac:dyDescent="0.2">
      <c r="G712" s="12"/>
      <c r="H712" s="12"/>
      <c r="I712" s="12"/>
      <c r="J712" s="12"/>
      <c r="K712" s="12"/>
    </row>
    <row r="713" spans="7:11" x14ac:dyDescent="0.2">
      <c r="G713" s="12"/>
      <c r="H713" s="12"/>
      <c r="I713" s="12"/>
      <c r="J713" s="12"/>
      <c r="K713" s="12"/>
    </row>
    <row r="714" spans="7:11" x14ac:dyDescent="0.2">
      <c r="G714" s="12"/>
      <c r="H714" s="12"/>
      <c r="I714" s="12"/>
      <c r="J714" s="12"/>
      <c r="K714" s="12"/>
    </row>
    <row r="715" spans="7:11" x14ac:dyDescent="0.2">
      <c r="G715" s="12"/>
      <c r="H715" s="12"/>
      <c r="I715" s="12"/>
      <c r="J715" s="12"/>
      <c r="K715" s="12"/>
    </row>
    <row r="716" spans="7:11" x14ac:dyDescent="0.2">
      <c r="G716" s="12"/>
      <c r="H716" s="12"/>
      <c r="I716" s="12"/>
      <c r="J716" s="12"/>
      <c r="K716" s="12"/>
    </row>
    <row r="717" spans="7:11" x14ac:dyDescent="0.2">
      <c r="G717" s="12"/>
      <c r="H717" s="12"/>
      <c r="I717" s="12"/>
      <c r="J717" s="12"/>
      <c r="K717" s="12"/>
    </row>
    <row r="718" spans="7:11" x14ac:dyDescent="0.2">
      <c r="G718" s="12"/>
      <c r="H718" s="12"/>
      <c r="I718" s="12"/>
      <c r="J718" s="12"/>
      <c r="K718" s="12"/>
    </row>
    <row r="719" spans="7:11" x14ac:dyDescent="0.2">
      <c r="G719" s="12"/>
      <c r="H719" s="12"/>
      <c r="I719" s="12"/>
      <c r="J719" s="12"/>
      <c r="K719" s="12"/>
    </row>
    <row r="720" spans="7:11" x14ac:dyDescent="0.2">
      <c r="G720" s="12"/>
      <c r="H720" s="12"/>
      <c r="I720" s="12"/>
      <c r="J720" s="12"/>
      <c r="K720" s="12"/>
    </row>
    <row r="721" spans="7:11" x14ac:dyDescent="0.2">
      <c r="G721" s="12"/>
      <c r="H721" s="12"/>
      <c r="I721" s="12"/>
      <c r="J721" s="12"/>
      <c r="K721" s="12"/>
    </row>
    <row r="722" spans="7:11" x14ac:dyDescent="0.2">
      <c r="G722" s="12"/>
      <c r="H722" s="12"/>
      <c r="I722" s="12"/>
      <c r="J722" s="12"/>
      <c r="K722" s="12"/>
    </row>
    <row r="723" spans="7:11" x14ac:dyDescent="0.2">
      <c r="G723" s="12"/>
      <c r="H723" s="12"/>
      <c r="I723" s="12"/>
      <c r="J723" s="12"/>
      <c r="K723" s="12"/>
    </row>
    <row r="724" spans="7:11" x14ac:dyDescent="0.2">
      <c r="G724" s="12"/>
      <c r="H724" s="12"/>
      <c r="I724" s="12"/>
      <c r="J724" s="12"/>
      <c r="K724" s="12"/>
    </row>
    <row r="725" spans="7:11" x14ac:dyDescent="0.2">
      <c r="G725" s="12"/>
      <c r="H725" s="12"/>
      <c r="I725" s="12"/>
      <c r="J725" s="12"/>
      <c r="K725" s="12"/>
    </row>
    <row r="726" spans="7:11" x14ac:dyDescent="0.2">
      <c r="G726" s="12"/>
      <c r="H726" s="12"/>
      <c r="I726" s="12"/>
      <c r="J726" s="12"/>
      <c r="K726" s="12"/>
    </row>
    <row r="727" spans="7:11" x14ac:dyDescent="0.2">
      <c r="G727" s="12"/>
      <c r="H727" s="12"/>
      <c r="I727" s="12"/>
      <c r="J727" s="12"/>
      <c r="K727" s="12"/>
    </row>
    <row r="728" spans="7:11" x14ac:dyDescent="0.2">
      <c r="G728" s="12"/>
      <c r="H728" s="12"/>
      <c r="I728" s="12"/>
      <c r="J728" s="12"/>
      <c r="K728" s="12"/>
    </row>
    <row r="729" spans="7:11" x14ac:dyDescent="0.2">
      <c r="G729" s="12"/>
      <c r="H729" s="12"/>
      <c r="I729" s="12"/>
      <c r="J729" s="12"/>
      <c r="K729" s="12"/>
    </row>
    <row r="730" spans="7:11" x14ac:dyDescent="0.2">
      <c r="G730" s="12"/>
      <c r="H730" s="12"/>
      <c r="I730" s="12"/>
      <c r="J730" s="12"/>
      <c r="K730" s="12"/>
    </row>
    <row r="731" spans="7:11" x14ac:dyDescent="0.2">
      <c r="G731" s="12"/>
      <c r="H731" s="12"/>
      <c r="I731" s="12"/>
      <c r="J731" s="12"/>
      <c r="K731" s="12"/>
    </row>
    <row r="732" spans="7:11" x14ac:dyDescent="0.2">
      <c r="G732" s="12"/>
      <c r="H732" s="12"/>
      <c r="I732" s="12"/>
      <c r="J732" s="12"/>
      <c r="K732" s="12"/>
    </row>
    <row r="733" spans="7:11" x14ac:dyDescent="0.2">
      <c r="G733" s="12"/>
      <c r="H733" s="12"/>
      <c r="I733" s="12"/>
      <c r="J733" s="12"/>
      <c r="K733" s="12"/>
    </row>
    <row r="734" spans="7:11" x14ac:dyDescent="0.2">
      <c r="G734" s="12"/>
      <c r="H734" s="12"/>
      <c r="I734" s="12"/>
      <c r="J734" s="12"/>
      <c r="K734" s="12"/>
    </row>
    <row r="735" spans="7:11" x14ac:dyDescent="0.2">
      <c r="G735" s="12"/>
      <c r="H735" s="12"/>
      <c r="I735" s="12"/>
      <c r="J735" s="12"/>
      <c r="K735" s="12"/>
    </row>
    <row r="736" spans="7:11" x14ac:dyDescent="0.2">
      <c r="G736" s="12"/>
      <c r="H736" s="12"/>
      <c r="I736" s="12"/>
      <c r="J736" s="12"/>
      <c r="K736" s="12"/>
    </row>
    <row r="737" spans="7:11" x14ac:dyDescent="0.2">
      <c r="G737" s="12"/>
      <c r="H737" s="12"/>
      <c r="I737" s="12"/>
      <c r="J737" s="12"/>
      <c r="K737" s="12"/>
    </row>
    <row r="738" spans="7:11" x14ac:dyDescent="0.2">
      <c r="G738" s="12"/>
      <c r="H738" s="12"/>
      <c r="I738" s="12"/>
      <c r="J738" s="12"/>
      <c r="K738" s="12"/>
    </row>
    <row r="739" spans="7:11" x14ac:dyDescent="0.2">
      <c r="G739" s="12"/>
      <c r="H739" s="12"/>
      <c r="I739" s="12"/>
      <c r="J739" s="12"/>
      <c r="K739" s="12"/>
    </row>
    <row r="740" spans="7:11" x14ac:dyDescent="0.2">
      <c r="G740" s="12"/>
      <c r="H740" s="12"/>
      <c r="I740" s="12"/>
      <c r="J740" s="12"/>
      <c r="K740" s="12"/>
    </row>
    <row r="741" spans="7:11" x14ac:dyDescent="0.2">
      <c r="G741" s="12"/>
      <c r="H741" s="12"/>
      <c r="I741" s="12"/>
      <c r="J741" s="12"/>
      <c r="K741" s="12"/>
    </row>
    <row r="742" spans="7:11" x14ac:dyDescent="0.2">
      <c r="G742" s="12"/>
      <c r="H742" s="12"/>
      <c r="I742" s="12"/>
      <c r="J742" s="12"/>
      <c r="K742" s="12"/>
    </row>
    <row r="743" spans="7:11" x14ac:dyDescent="0.2">
      <c r="G743" s="12"/>
      <c r="H743" s="12"/>
      <c r="I743" s="12"/>
      <c r="J743" s="12"/>
      <c r="K743" s="12"/>
    </row>
    <row r="744" spans="7:11" x14ac:dyDescent="0.2">
      <c r="G744" s="12"/>
      <c r="H744" s="12"/>
      <c r="I744" s="12"/>
      <c r="J744" s="12"/>
      <c r="K744" s="12"/>
    </row>
    <row r="745" spans="7:11" x14ac:dyDescent="0.2">
      <c r="G745" s="12"/>
      <c r="H745" s="12"/>
      <c r="I745" s="12"/>
      <c r="J745" s="12"/>
      <c r="K745" s="12"/>
    </row>
    <row r="746" spans="7:11" x14ac:dyDescent="0.2">
      <c r="G746" s="12"/>
      <c r="H746" s="12"/>
      <c r="I746" s="12"/>
      <c r="J746" s="12"/>
      <c r="K746" s="12"/>
    </row>
    <row r="747" spans="7:11" x14ac:dyDescent="0.2">
      <c r="G747" s="12"/>
      <c r="H747" s="12"/>
      <c r="I747" s="12"/>
      <c r="J747" s="12"/>
      <c r="K747" s="12"/>
    </row>
    <row r="748" spans="7:11" x14ac:dyDescent="0.2">
      <c r="G748" s="12"/>
      <c r="H748" s="12"/>
      <c r="I748" s="12"/>
      <c r="J748" s="12"/>
      <c r="K748" s="12"/>
    </row>
    <row r="749" spans="7:11" x14ac:dyDescent="0.2">
      <c r="G749" s="12"/>
      <c r="H749" s="12"/>
      <c r="I749" s="12"/>
      <c r="J749" s="12"/>
      <c r="K749" s="12"/>
    </row>
  </sheetData>
  <mergeCells count="8">
    <mergeCell ref="C3:D3"/>
    <mergeCell ref="E3:H3"/>
    <mergeCell ref="G64:K64"/>
    <mergeCell ref="B64:F64"/>
    <mergeCell ref="B8:F8"/>
    <mergeCell ref="A4:K4"/>
    <mergeCell ref="A5:K5"/>
    <mergeCell ref="A6:K6"/>
  </mergeCells>
  <phoneticPr fontId="0" type="noConversion"/>
  <printOptions horizontalCentered="1" verticalCentered="1"/>
  <pageMargins left="0.25" right="0.25" top="0.75" bottom="0.75" header="0.3" footer="0.3"/>
  <pageSetup scale="75" fitToWidth="0" pageOrder="overThenDown" orientation="landscape" r:id="rId1"/>
  <headerFooter alignWithMargins="0">
    <oddHeader>&amp;C&amp;"Arial,Bold"&amp;12FIVE YEAR FORECAST</oddHeader>
    <oddFooter>&amp;R&amp;P</oddFooter>
  </headerFooter>
  <rowBreaks count="1" manualBreakCount="1">
    <brk id="61" max="16383" man="1"/>
  </rowBreaks>
  <ignoredErrors>
    <ignoredError sqref="B131:D131 G131:K131 E131:F131 B126:K1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forecast</vt:lpstr>
      <vt:lpstr>forecast!Print_Titles</vt:lpstr>
    </vt:vector>
  </TitlesOfParts>
  <Company>ODE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Cotton</dc:creator>
  <cp:lastModifiedBy>thisisstupid</cp:lastModifiedBy>
  <cp:lastPrinted>2017-10-20T13:16:38Z</cp:lastPrinted>
  <dcterms:created xsi:type="dcterms:W3CDTF">2003-03-17T20:58:52Z</dcterms:created>
  <dcterms:modified xsi:type="dcterms:W3CDTF">2017-10-20T13:19:10Z</dcterms:modified>
</cp:coreProperties>
</file>